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65416" windowWidth="11370" windowHeight="8115" tabRatio="906" activeTab="0"/>
  </bookViews>
  <sheets>
    <sheet name="300" sheetId="1" r:id="rId1"/>
    <sheet name="1000" sheetId="2" r:id="rId2"/>
    <sheet name="001" sheetId="3" r:id="rId3"/>
    <sheet name="221" sheetId="4" r:id="rId4"/>
    <sheet name="311" sheetId="5" r:id="rId5"/>
    <sheet name="321" sheetId="6" r:id="rId6"/>
    <sheet name="641" sheetId="7" r:id="rId7"/>
    <sheet name="711" sheetId="8" r:id="rId8"/>
    <sheet name="746" sheetId="9" r:id="rId9"/>
    <sheet name="761" sheetId="10" r:id="rId10"/>
    <sheet name="771" sheetId="11" r:id="rId11"/>
    <sheet name="762" sheetId="12" r:id="rId12"/>
    <sheet name="763" sheetId="13" r:id="rId13"/>
    <sheet name="764" sheetId="14" r:id="rId14"/>
    <sheet name="811" sheetId="15" r:id="rId15"/>
    <sheet name="141" sheetId="16" r:id="rId16"/>
    <sheet name="201" sheetId="17" r:id="rId17"/>
    <sheet name="202" sheetId="18" r:id="rId18"/>
    <sheet name="312" sheetId="19" r:id="rId19"/>
    <sheet name="322" sheetId="20" r:id="rId20"/>
    <sheet name="451" sheetId="21" r:id="rId21"/>
    <sheet name="501" sheetId="22" r:id="rId22"/>
    <sheet name="642" sheetId="23" r:id="rId23"/>
    <sheet name="651" sheetId="24" r:id="rId24"/>
    <sheet name="933" sheetId="25" r:id="rId25"/>
    <sheet name="951" sheetId="26" r:id="rId26"/>
    <sheet name="996" sheetId="27" r:id="rId27"/>
    <sheet name="980" sheetId="28" r:id="rId28"/>
    <sheet name="i" sheetId="29" r:id="rId29"/>
  </sheets>
  <definedNames>
    <definedName name="_xlnm.Print_Area" localSheetId="10">'771'!$A$1:$O$100</definedName>
  </definedNames>
  <calcPr fullCalcOnLoad="1"/>
</workbook>
</file>

<file path=xl/sharedStrings.xml><?xml version="1.0" encoding="utf-8"?>
<sst xmlns="http://schemas.openxmlformats.org/spreadsheetml/2006/main" count="926" uniqueCount="454">
  <si>
    <t>ASSETS</t>
  </si>
  <si>
    <t>Item Description</t>
  </si>
  <si>
    <t>CASH:</t>
  </si>
  <si>
    <t>Total Cash</t>
  </si>
  <si>
    <t>DUE FROM:</t>
  </si>
  <si>
    <t>Banks in Nigeria:</t>
  </si>
  <si>
    <t>Balances with Banks (Specify, MMFBR 221)</t>
  </si>
  <si>
    <t>Secured with Treasury Bills (Specify, MMFBR 311)</t>
  </si>
  <si>
    <t>Unsecured (Specify, MMFBR 321)</t>
  </si>
  <si>
    <t>Total Placement with Banks/Discount Houses</t>
  </si>
  <si>
    <t>Total Due From</t>
  </si>
  <si>
    <t>SHORT TERM INVESTMENTS:</t>
  </si>
  <si>
    <t>Treasury Bills</t>
  </si>
  <si>
    <t>LONG-TERM INVESTMENTS:</t>
  </si>
  <si>
    <t>Quoted Companies</t>
  </si>
  <si>
    <t>Unquoted Companies</t>
  </si>
  <si>
    <t>Subsidiary Companies</t>
  </si>
  <si>
    <t>Others (Specify, MMFBR 641)</t>
  </si>
  <si>
    <t>Total Long-Term Investments</t>
  </si>
  <si>
    <t>LOANS AND ADVANCES/LEASES</t>
  </si>
  <si>
    <t>Micro Loans (Specify, MMFBR 711)</t>
  </si>
  <si>
    <t>Small and Medium Enterprises Loans</t>
  </si>
  <si>
    <t>Bills Discounted</t>
  </si>
  <si>
    <t>Hire Purchase</t>
  </si>
  <si>
    <t>Advances Under Micro-Leases</t>
  </si>
  <si>
    <t>Other Loans (Specify, MMFBR 746)</t>
  </si>
  <si>
    <t>Staff Loans</t>
  </si>
  <si>
    <t>Total Loans and Advances/Leases</t>
  </si>
  <si>
    <t>Specific Loan/Lease Loss Provision (Specify, MMFBR 771)</t>
  </si>
  <si>
    <t>General Loan/Lease Loss Provision</t>
  </si>
  <si>
    <t>Total Loan/Lease Loss Provision</t>
  </si>
  <si>
    <t>Net Loans and Advances</t>
  </si>
  <si>
    <t>OTHER ASSETS:</t>
  </si>
  <si>
    <t>Total Other Assets (Specify, MMFBR 811)</t>
  </si>
  <si>
    <t>Provision for Losses on Other Assets</t>
  </si>
  <si>
    <t>Other Assets (Net)</t>
  </si>
  <si>
    <t>FIXED ASSETS</t>
  </si>
  <si>
    <t>Freehold Land and Building</t>
  </si>
  <si>
    <t>Leasehold Land and Building</t>
  </si>
  <si>
    <t>Plant and Machinery</t>
  </si>
  <si>
    <t>Furniture and Fixtures</t>
  </si>
  <si>
    <t>Motor Vehicles</t>
  </si>
  <si>
    <t>Office Equipment</t>
  </si>
  <si>
    <t>Total Fixed Assets</t>
  </si>
  <si>
    <t>Less Accumulated Depreciation</t>
  </si>
  <si>
    <t>Net Fixed Assets</t>
  </si>
  <si>
    <t>TOTAL ASSETS</t>
  </si>
  <si>
    <t>LIABILITIES</t>
  </si>
  <si>
    <t>DEPOSITS:</t>
  </si>
  <si>
    <t>Demand Deposits</t>
  </si>
  <si>
    <t>Mandatory Deposits</t>
  </si>
  <si>
    <t>Voluntary Savings Deposits</t>
  </si>
  <si>
    <t>Time/Term Deposits</t>
  </si>
  <si>
    <t>Other Deposits (Specify, MMFBR 141)</t>
  </si>
  <si>
    <t>Total Deposits</t>
  </si>
  <si>
    <t>TAKINGS FROM:</t>
  </si>
  <si>
    <t>Banks in Nigeria (Specify, MMFBR 312)</t>
  </si>
  <si>
    <t>Other Institutions (Specify, MMFBR 322)</t>
  </si>
  <si>
    <t>Total Takings</t>
  </si>
  <si>
    <t>Re-financing Facilities (Specify, MMFBR 451)</t>
  </si>
  <si>
    <t>Other Liabilities (Specify 501)</t>
  </si>
  <si>
    <t>BORROWINGS (On-lending):</t>
  </si>
  <si>
    <t>Federal Government</t>
  </si>
  <si>
    <t>State Government</t>
  </si>
  <si>
    <t>Local Government</t>
  </si>
  <si>
    <t>Foreign Agencies (Specify, MMFBR642)</t>
  </si>
  <si>
    <t>Others (Specify, MMFBR 651)</t>
  </si>
  <si>
    <t>Total Borrowings</t>
  </si>
  <si>
    <t>DEBENTURE/LOAN STOCK:</t>
  </si>
  <si>
    <t>Redeemable Debenture</t>
  </si>
  <si>
    <t>Irredeemable Debenture</t>
  </si>
  <si>
    <t>Total Debentures/Loans Stock</t>
  </si>
  <si>
    <t>CAPITAL</t>
  </si>
  <si>
    <t>Authorised Share Capital</t>
  </si>
  <si>
    <t>Ordinary Shares</t>
  </si>
  <si>
    <t>Preference Shares</t>
  </si>
  <si>
    <t>Total Capital</t>
  </si>
  <si>
    <t>RESERVES:</t>
  </si>
  <si>
    <t>Statutory Reserve</t>
  </si>
  <si>
    <t>Share Premium</t>
  </si>
  <si>
    <t>General Reserve</t>
  </si>
  <si>
    <t>Deferred Grants/Donations Reserves (Specify, MMFBR 933)</t>
  </si>
  <si>
    <t>Bonus Reserves</t>
  </si>
  <si>
    <t>Revaluation Reserves</t>
  </si>
  <si>
    <t>Other Reserves (Specify, MMFBR 951)</t>
  </si>
  <si>
    <t>Total Reserves</t>
  </si>
  <si>
    <t>TOTAL CAPITAL &amp; RESERVES</t>
  </si>
  <si>
    <t>TOTAL LIABILITIES</t>
  </si>
  <si>
    <t>OFF-BALANCE SHEET ENGAGEMENTS (Specify, MMFBR 996)</t>
  </si>
  <si>
    <t>Current Month</t>
  </si>
  <si>
    <t>Number</t>
  </si>
  <si>
    <t>Total New Loans Disbursed</t>
  </si>
  <si>
    <t>Borrowers:</t>
  </si>
  <si>
    <t>Female</t>
  </si>
  <si>
    <t>Male</t>
  </si>
  <si>
    <t>Clients Drop-outs:</t>
  </si>
  <si>
    <t>Depositors:</t>
  </si>
  <si>
    <t>MALE</t>
  </si>
  <si>
    <t>FEMALE</t>
  </si>
  <si>
    <t>Senior Staff</t>
  </si>
  <si>
    <t>Junior Staff</t>
  </si>
  <si>
    <t>Total Staff</t>
  </si>
  <si>
    <t>Number of Loan officers</t>
  </si>
  <si>
    <t>Staff Resigned, Terminated, Dismissed etc in the Month (Specify)</t>
  </si>
  <si>
    <t>New Recruitments in the Month (Specify)</t>
  </si>
  <si>
    <t>Date of Last CBN/NDIC Examination</t>
  </si>
  <si>
    <t>Recommended Provision as at Last Examination</t>
  </si>
  <si>
    <t>Financial Year End</t>
  </si>
  <si>
    <t>Number of Branches in Operation:</t>
  </si>
  <si>
    <t>Existing:</t>
  </si>
  <si>
    <t>New</t>
  </si>
  <si>
    <t>Closed</t>
  </si>
  <si>
    <t>……………………………………</t>
  </si>
  <si>
    <t>…………………………………………….</t>
  </si>
  <si>
    <t>AUTHORISED SIGNATORY</t>
  </si>
  <si>
    <t>In the event of a query, Other Financial Institutions Department may contact: (block letters please)</t>
  </si>
  <si>
    <t>NAME:</t>
  </si>
  <si>
    <t>Tel No.</t>
  </si>
  <si>
    <t xml:space="preserve">      </t>
  </si>
  <si>
    <t>AMOUNT</t>
  </si>
  <si>
    <t>BANK’S CODE</t>
  </si>
  <si>
    <t>NAME OF BANK</t>
  </si>
  <si>
    <t>TOTAL</t>
  </si>
  <si>
    <t>TENOR</t>
  </si>
  <si>
    <t>MATURITY DATE</t>
  </si>
  <si>
    <t>NATURE OF INVESTMENTS</t>
  </si>
  <si>
    <t>S/N</t>
  </si>
  <si>
    <t>LENDING MODEL</t>
  </si>
  <si>
    <t>NUMBER</t>
  </si>
  <si>
    <t>AMOUNT  (N'000)</t>
  </si>
  <si>
    <t>%</t>
  </si>
  <si>
    <t>Individuals</t>
  </si>
  <si>
    <t>Solidarity Group</t>
  </si>
  <si>
    <t>Neighborhood and Small Group Revolving Funds</t>
  </si>
  <si>
    <t>Village Banking</t>
  </si>
  <si>
    <t>Wholesale lending</t>
  </si>
  <si>
    <t>Credit Unions</t>
  </si>
  <si>
    <t>Staff</t>
  </si>
  <si>
    <t>Others - Specify</t>
  </si>
  <si>
    <t>Total</t>
  </si>
  <si>
    <t>Names of Beneficiary</t>
  </si>
  <si>
    <t>Date Facility Granted</t>
  </si>
  <si>
    <t>Tenor</t>
  </si>
  <si>
    <t>Outstanding Balance          N'000</t>
  </si>
  <si>
    <t>Status of Facility</t>
  </si>
  <si>
    <t>Performing</t>
  </si>
  <si>
    <t>Non-Performing (Portfolio-At-Risk)</t>
  </si>
  <si>
    <t>Pass &amp; Watch</t>
  </si>
  <si>
    <t>Doubtful</t>
  </si>
  <si>
    <t>Lost</t>
  </si>
  <si>
    <t>Total Porfolio-At-Risk</t>
  </si>
  <si>
    <t>SECTOR</t>
  </si>
  <si>
    <t>NUMBER OF LOANS</t>
  </si>
  <si>
    <t>Agriculture &amp; Forestry</t>
  </si>
  <si>
    <t>Mining &amp; Quarry</t>
  </si>
  <si>
    <t>Manufacturing &amp; Food Processing</t>
  </si>
  <si>
    <t>Trade &amp; Commerce</t>
  </si>
  <si>
    <t>Transport &amp; Communication</t>
  </si>
  <si>
    <t>Real Estate &amp; Construction</t>
  </si>
  <si>
    <t>Rent/Housing</t>
  </si>
  <si>
    <t>Consumer/Personal</t>
  </si>
  <si>
    <t>Health</t>
  </si>
  <si>
    <t>Education</t>
  </si>
  <si>
    <t>Tourism &amp; Hospitality</t>
  </si>
  <si>
    <t>Purchase of Shares</t>
  </si>
  <si>
    <t>Others (Specify)</t>
  </si>
  <si>
    <t>CODE</t>
  </si>
  <si>
    <t>ITEM</t>
  </si>
  <si>
    <t>Accounts Receivable</t>
  </si>
  <si>
    <t>Accrued Interest Receivable (Specify)</t>
  </si>
  <si>
    <t>Cheques for Collection /Transit Items</t>
  </si>
  <si>
    <t>Prepaid Interest</t>
  </si>
  <si>
    <t>Prepaid Rent</t>
  </si>
  <si>
    <t>Stationery</t>
  </si>
  <si>
    <t>Other Prepayments</t>
  </si>
  <si>
    <t>Suspense Account</t>
  </si>
  <si>
    <t>Miscellaneous (Specify)</t>
  </si>
  <si>
    <t>Note: Please provide a breakdown of any item that is equal to or greater than 10% of Total Other Assets.</t>
  </si>
  <si>
    <t>TYPE OF DEPOSIT</t>
  </si>
  <si>
    <t>TOTAL                           N'000</t>
  </si>
  <si>
    <t>Bank's Code</t>
  </si>
  <si>
    <t>Name of Banks</t>
  </si>
  <si>
    <t>Rate</t>
  </si>
  <si>
    <t>Maturity Date</t>
  </si>
  <si>
    <t>Amount                  N'000</t>
  </si>
  <si>
    <t>Name of Institution</t>
  </si>
  <si>
    <t>Accounts Payable</t>
  </si>
  <si>
    <t>Unearned Income</t>
  </si>
  <si>
    <t>Interest Accrued Not Paid</t>
  </si>
  <si>
    <t>Uncleared Effects / Transit items</t>
  </si>
  <si>
    <t>Un-audited Profit to Date</t>
  </si>
  <si>
    <t>Provision for Diminution in the Value of Investments</t>
  </si>
  <si>
    <t>Provision for Losses on Off-Balance Sheet Items</t>
  </si>
  <si>
    <t>Interest-in-Suspense</t>
  </si>
  <si>
    <t>Provision for Taxation</t>
  </si>
  <si>
    <t>Provision for Other Known Losses</t>
  </si>
  <si>
    <t>Dividends Payable</t>
  </si>
  <si>
    <t>Deposit for Shares</t>
  </si>
  <si>
    <t>Note: Please provide a breakdown of any item that is equal to or greater than 10% of Total Other Liabilities.</t>
  </si>
  <si>
    <t>Name of Lending Institution</t>
  </si>
  <si>
    <t>Country</t>
  </si>
  <si>
    <t>Amount  Granted                 N'000</t>
  </si>
  <si>
    <t>Purpose</t>
  </si>
  <si>
    <t>Total Amount          N'000</t>
  </si>
  <si>
    <t>Amount Transferred to General Reserves                 N'000</t>
  </si>
  <si>
    <t>AMOUNT                           N'000</t>
  </si>
  <si>
    <t>ITEM DESCRIPTION</t>
  </si>
  <si>
    <t>ITEMS</t>
  </si>
  <si>
    <t>Loans</t>
  </si>
  <si>
    <t>Investments</t>
  </si>
  <si>
    <t xml:space="preserve">Other Assets </t>
  </si>
  <si>
    <t xml:space="preserve">Total (A) </t>
  </si>
  <si>
    <t xml:space="preserve">Deposits </t>
  </si>
  <si>
    <t xml:space="preserve">CDs and Other Liabilities </t>
  </si>
  <si>
    <t xml:space="preserve">Total (B) </t>
  </si>
  <si>
    <t>Equity (C)</t>
  </si>
  <si>
    <t>Net Periodic Gap  A - (B+C)</t>
  </si>
  <si>
    <t xml:space="preserve">Cumulative Gap </t>
  </si>
  <si>
    <t xml:space="preserve">Note :- </t>
  </si>
  <si>
    <t>YES</t>
  </si>
  <si>
    <t>NO</t>
  </si>
  <si>
    <t xml:space="preserve">Have you rendered Anti-money Laundering and Know Your Customer Returns to the appropriate agencies? </t>
  </si>
  <si>
    <t>S/No.</t>
  </si>
  <si>
    <t>Customer Code</t>
  </si>
  <si>
    <t>Customer's Name</t>
  </si>
  <si>
    <t>Past Due Date</t>
  </si>
  <si>
    <t>Last date of Repayment</t>
  </si>
  <si>
    <t>Total Credit     N'000</t>
  </si>
  <si>
    <t>Principal Payment Due &amp; Unpaid                         N'000</t>
  </si>
  <si>
    <t>Accrued Interest unpaid     N'000</t>
  </si>
  <si>
    <t>Total non performing credits                                                                                                                                                            N'000</t>
  </si>
  <si>
    <t>Bank’s classification</t>
  </si>
  <si>
    <t>Bank's Provision                  N'000</t>
  </si>
  <si>
    <t>Remarks</t>
  </si>
  <si>
    <t>10a.</t>
  </si>
  <si>
    <t>10b.</t>
  </si>
  <si>
    <t>10c.</t>
  </si>
  <si>
    <t>10d.</t>
  </si>
  <si>
    <t>31-60 days Sub-Standard   N'000</t>
  </si>
  <si>
    <t>61-90 days Doubtful     N'000</t>
  </si>
  <si>
    <t xml:space="preserve"> 91 or More Lost                                            N'000</t>
  </si>
  <si>
    <t>TYPE OF LOANS</t>
  </si>
  <si>
    <t>1 - 30 Days     N'000</t>
  </si>
  <si>
    <t>31 - 60 Days            N'000</t>
  </si>
  <si>
    <t>61 – 90 Days  N'000</t>
  </si>
  <si>
    <t>91 – 180 Days      N'000</t>
  </si>
  <si>
    <t>180 – 360 Days      N'000</t>
  </si>
  <si>
    <t>Above 360 Days   N'000</t>
  </si>
  <si>
    <t>TOTAL        N'000</t>
  </si>
  <si>
    <t>MICRO-LOANS</t>
  </si>
  <si>
    <t>Number of accounts</t>
  </si>
  <si>
    <t>Amount (N)</t>
  </si>
  <si>
    <t>SMALL &amp; MEDIUM ENTERPRISES LOANS</t>
  </si>
  <si>
    <t>HIRE PURCHASE</t>
  </si>
  <si>
    <t>MICRO-LEASES</t>
  </si>
  <si>
    <t>OTHER LOANS (SPECIFY)</t>
  </si>
  <si>
    <t>STAFF LOANS</t>
  </si>
  <si>
    <t>TYPE OF ACCOUNT</t>
  </si>
  <si>
    <t>Loans and Advances</t>
  </si>
  <si>
    <t>Micro-Leases</t>
  </si>
  <si>
    <t>Savings Deposits</t>
  </si>
  <si>
    <t>Target Deposits</t>
  </si>
  <si>
    <t>TYPE OF DEPOSITS</t>
  </si>
  <si>
    <t>DEMAND DEPOSITS</t>
  </si>
  <si>
    <t>MANDATORY SAVINGS</t>
  </si>
  <si>
    <t>VOLUNTARY SAVINGS</t>
  </si>
  <si>
    <t>TERM/TIME DEPOSITS</t>
  </si>
  <si>
    <t>SPECIAL DEPOSITS</t>
  </si>
  <si>
    <t>OTHER DEPOSITS (SPECIFY)</t>
  </si>
  <si>
    <r>
      <t xml:space="preserve">Amount </t>
    </r>
    <r>
      <rPr>
        <strike/>
        <sz val="10"/>
        <rFont val="Arial"/>
        <family val="2"/>
      </rPr>
      <t>N</t>
    </r>
    <r>
      <rPr>
        <sz val="10"/>
        <rFont val="Arial"/>
        <family val="2"/>
      </rPr>
      <t>’</t>
    </r>
    <r>
      <rPr>
        <b/>
        <sz val="10"/>
        <rFont val="Arial"/>
        <family val="2"/>
      </rPr>
      <t>000</t>
    </r>
  </si>
  <si>
    <r>
      <t>Value (</t>
    </r>
    <r>
      <rPr>
        <strike/>
        <sz val="10"/>
        <rFont val="Arial"/>
        <family val="2"/>
      </rPr>
      <t>N'</t>
    </r>
    <r>
      <rPr>
        <sz val="10"/>
        <rFont val="Arial"/>
        <family val="2"/>
      </rPr>
      <t>000)</t>
    </r>
  </si>
  <si>
    <r>
      <t>N</t>
    </r>
    <r>
      <rPr>
        <sz val="10"/>
        <rFont val="Arial"/>
        <family val="2"/>
      </rPr>
      <t>’ 000</t>
    </r>
  </si>
  <si>
    <r>
      <t xml:space="preserve">Total Amount </t>
    </r>
    <r>
      <rPr>
        <strike/>
        <sz val="10"/>
        <rFont val="Arial"/>
        <family val="2"/>
      </rPr>
      <t>N</t>
    </r>
    <r>
      <rPr>
        <sz val="10"/>
        <rFont val="Arial"/>
        <family val="2"/>
      </rPr>
      <t>’000</t>
    </r>
  </si>
  <si>
    <r>
      <t xml:space="preserve">AMOUNT   </t>
    </r>
    <r>
      <rPr>
        <strike/>
        <sz val="10"/>
        <rFont val="Arial"/>
        <family val="2"/>
      </rPr>
      <t>N</t>
    </r>
    <r>
      <rPr>
        <sz val="10"/>
        <rFont val="Arial"/>
        <family val="2"/>
      </rPr>
      <t>'000</t>
    </r>
  </si>
  <si>
    <r>
      <t xml:space="preserve">AMOUNT  </t>
    </r>
    <r>
      <rPr>
        <strike/>
        <sz val="10"/>
        <rFont val="Arial"/>
        <family val="2"/>
      </rPr>
      <t>N</t>
    </r>
    <r>
      <rPr>
        <sz val="10"/>
        <rFont val="Arial"/>
        <family val="2"/>
      </rPr>
      <t>’ 000</t>
    </r>
  </si>
  <si>
    <r>
      <t>AMOUNT (</t>
    </r>
    <r>
      <rPr>
        <b/>
        <strike/>
        <sz val="10"/>
        <rFont val="Arial"/>
        <family val="2"/>
      </rPr>
      <t>N'000</t>
    </r>
    <r>
      <rPr>
        <b/>
        <sz val="10"/>
        <rFont val="Arial"/>
        <family val="2"/>
      </rPr>
      <t>)</t>
    </r>
  </si>
  <si>
    <r>
      <t>ii.</t>
    </r>
    <r>
      <rPr>
        <sz val="10"/>
        <rFont val="Times New Roman"/>
        <family val="1"/>
      </rPr>
      <t xml:space="preserve">                   </t>
    </r>
    <r>
      <rPr>
        <sz val="10"/>
        <rFont val="Arial"/>
        <family val="2"/>
      </rPr>
      <t>Cumulative Gap Column 1 = Net Periodic Gap in Column 1</t>
    </r>
  </si>
  <si>
    <r>
      <t>iii.</t>
    </r>
    <r>
      <rPr>
        <sz val="10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Cumulative Gap in Column 2 = Net Periodic Gap in (Column 1 + Column 2)</t>
    </r>
  </si>
  <si>
    <r>
      <t>iv.</t>
    </r>
    <r>
      <rPr>
        <sz val="10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 xml:space="preserve">Cumulative Gap in Column 3 = Cumulative Gap in Column 2 + Net Periodic Gap in Column 3 </t>
    </r>
  </si>
  <si>
    <r>
      <t>v.</t>
    </r>
    <r>
      <rPr>
        <sz val="10"/>
        <rFont val="Times New Roman"/>
        <family val="1"/>
      </rPr>
      <t xml:space="preserve">                    </t>
    </r>
    <r>
      <rPr>
        <sz val="10"/>
        <rFont val="Arial"/>
        <family val="2"/>
      </rPr>
      <t>Cumulative Gap in Column 4 = Cumulative Gap in Column 3 + Net Periodic Gap in Column 4 etc.</t>
    </r>
  </si>
  <si>
    <r>
      <t>Amount (</t>
    </r>
    <r>
      <rPr>
        <strike/>
        <sz val="10"/>
        <rFont val="Arial"/>
        <family val="2"/>
      </rPr>
      <t>N</t>
    </r>
    <r>
      <rPr>
        <sz val="10"/>
        <rFont val="Arial"/>
        <family val="2"/>
      </rPr>
      <t>)</t>
    </r>
  </si>
  <si>
    <r>
      <t>Amount (</t>
    </r>
    <r>
      <rPr>
        <b/>
        <strike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</si>
  <si>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 xml:space="preserve">Return Code : </t>
  </si>
  <si>
    <t>Return Name</t>
  </si>
  <si>
    <t>Micro-Finance Bank Code</t>
  </si>
  <si>
    <t>Micro-Finance Bank Name</t>
  </si>
  <si>
    <t>State Code</t>
  </si>
  <si>
    <t>Local Government Name</t>
  </si>
  <si>
    <t>Local Government Code</t>
  </si>
  <si>
    <t>ABC Microfinance Bank Limited</t>
  </si>
  <si>
    <t>Form MMFBR 300</t>
  </si>
  <si>
    <t>Form MMFBR 1000</t>
  </si>
  <si>
    <t>Form MMFBR 221</t>
  </si>
  <si>
    <t>State Name</t>
  </si>
  <si>
    <t>Reporting Date:</t>
  </si>
  <si>
    <t>Form MMFBR 311</t>
  </si>
  <si>
    <t>Form MMFBR 321</t>
  </si>
  <si>
    <t>Form MMFBR 641</t>
  </si>
  <si>
    <t>Form MMFBR 711</t>
  </si>
  <si>
    <t>Form MMFBR 746</t>
  </si>
  <si>
    <t>Form MMFBR 761</t>
  </si>
  <si>
    <t>Form MMFBR 762</t>
  </si>
  <si>
    <t>Form MMFBR 811</t>
  </si>
  <si>
    <t>Form MMFBR 141</t>
  </si>
  <si>
    <t>Form MMFBR 312</t>
  </si>
  <si>
    <t>Form MMFBR 322</t>
  </si>
  <si>
    <t>Form MMFBR 451</t>
  </si>
  <si>
    <t>Form MMFBR 501</t>
  </si>
  <si>
    <t>Form MMFBR 642</t>
  </si>
  <si>
    <t>Form MMFBR 651</t>
  </si>
  <si>
    <t>Form MMFBR 933</t>
  </si>
  <si>
    <t>From MMFBR 951</t>
  </si>
  <si>
    <t>Form MMFBR 996</t>
  </si>
  <si>
    <t>Form MMFBR 980</t>
  </si>
  <si>
    <t>Form MMFBR 771</t>
  </si>
  <si>
    <t xml:space="preserve">Form MMFBR 763 </t>
  </si>
  <si>
    <t>Form MMFBR 764</t>
  </si>
  <si>
    <t>Form MMFBR 201</t>
  </si>
  <si>
    <t>Interest Income</t>
  </si>
  <si>
    <t xml:space="preserve">Less : Interest Expenses </t>
  </si>
  <si>
    <t>Commission</t>
  </si>
  <si>
    <t xml:space="preserve">Net Interest Income </t>
  </si>
  <si>
    <t xml:space="preserve">Other Income: </t>
  </si>
  <si>
    <t xml:space="preserve">Fees/Charges </t>
  </si>
  <si>
    <t xml:space="preserve">Income From Investments </t>
  </si>
  <si>
    <t xml:space="preserve">Other Income From Non-Financial Services </t>
  </si>
  <si>
    <t xml:space="preserve">Total Other Income </t>
  </si>
  <si>
    <t xml:space="preserve">Operating Expenses: </t>
  </si>
  <si>
    <t xml:space="preserve">Staff Cost </t>
  </si>
  <si>
    <t xml:space="preserve">Depreciation </t>
  </si>
  <si>
    <t xml:space="preserve"> Provision For Bad Debts </t>
  </si>
  <si>
    <t xml:space="preserve"> Bad Debts  Written-Off </t>
  </si>
  <si>
    <t xml:space="preserve"> Penalties Paid </t>
  </si>
  <si>
    <t xml:space="preserve"> Overheads </t>
  </si>
  <si>
    <t xml:space="preserve"> Less : Provision For Taxation </t>
  </si>
  <si>
    <t>0 – 30 Days (%)</t>
  </si>
  <si>
    <t>31 – 60 Days(%)</t>
  </si>
  <si>
    <t>61 – 90 days(%)</t>
  </si>
  <si>
    <t>91 – 180 days(%)</t>
  </si>
  <si>
    <t>180 – 360 Days(%)</t>
  </si>
  <si>
    <t>Over 360 days(%)</t>
  </si>
  <si>
    <t>Memorandum Items</t>
  </si>
  <si>
    <t>Code</t>
  </si>
  <si>
    <t>Amount  N’000</t>
  </si>
  <si>
    <t>Notes</t>
  </si>
  <si>
    <t>Coins</t>
  </si>
  <si>
    <t xml:space="preserve">                                            Item Description</t>
  </si>
  <si>
    <t xml:space="preserve">Total Operating Expenses: </t>
  </si>
  <si>
    <t xml:space="preserve">Profit/(Loss) Before Tax </t>
  </si>
  <si>
    <t xml:space="preserve">Profit/(Loss) After Tax </t>
  </si>
  <si>
    <t>Directors Remuneration And Expenses</t>
  </si>
  <si>
    <t>1 
1 – 30 Days</t>
  </si>
  <si>
    <t>2
31 – 60 Days</t>
  </si>
  <si>
    <t>3
61 – 90 Days</t>
  </si>
  <si>
    <t>4
91 – 180 Days</t>
  </si>
  <si>
    <t>5
180 – 360 Days</t>
  </si>
  <si>
    <t>6
&gt; 360 Days</t>
  </si>
  <si>
    <t>7
Total</t>
  </si>
  <si>
    <t>i.               Net Periodic Gap = A minus B minus C</t>
  </si>
  <si>
    <t xml:space="preserve"> </t>
  </si>
  <si>
    <t>MMFBR M001</t>
  </si>
  <si>
    <t>PERFORMING 
N’ 000</t>
  </si>
  <si>
    <t>NON-PERFORMING
N’ 000</t>
  </si>
  <si>
    <t>TOTAL
N’ 000</t>
  </si>
  <si>
    <t>………………………………………………………………………………</t>
  </si>
  <si>
    <t>…………………………………..</t>
  </si>
  <si>
    <t xml:space="preserve">Monthly Statement of Assets and Liabilities </t>
  </si>
  <si>
    <t>Monthly Statements of Profit and Loss Account</t>
  </si>
  <si>
    <t>Schedule of Balances Due from other Banks in Nigeria</t>
  </si>
  <si>
    <t xml:space="preserve">Schedule of Secured Placements with Banks/Discount Houses </t>
  </si>
  <si>
    <t xml:space="preserve">Schedule of Unsecured Placements with Banks/Discount Houses </t>
  </si>
  <si>
    <t>Schedule of Other Long-term Investments</t>
  </si>
  <si>
    <t>Breakdown of Other Loans</t>
  </si>
  <si>
    <t>Total Amount    N'000</t>
  </si>
  <si>
    <t>Summary of Loan Classification</t>
  </si>
  <si>
    <t>Schedule of Micro Loans by Lending Models</t>
  </si>
  <si>
    <t>Sectoral Analysis of Loans and Advances</t>
  </si>
  <si>
    <t>Goodwill and Other Intangible Assets</t>
  </si>
  <si>
    <t>Schedule of Other Deposits</t>
  </si>
  <si>
    <t>Schedules of Takings From Banks in Nigeria</t>
  </si>
  <si>
    <t>Breakdown of Takings From Other Institutions</t>
  </si>
  <si>
    <t>Schedule of Re-financing Facilities</t>
  </si>
  <si>
    <t>Schedule of Other Liabilities</t>
  </si>
  <si>
    <t>Schedule of Borrowings from Foreign Agencies</t>
  </si>
  <si>
    <t>Schedule of Borrowings from Other Agencies</t>
  </si>
  <si>
    <t>Schedule of Other Reserves</t>
  </si>
  <si>
    <t>Schedule of Contra Items</t>
  </si>
  <si>
    <t>Schedule of Deferred Grants &amp; Donation Reserves</t>
  </si>
  <si>
    <t>Schedule of Interest Rates</t>
  </si>
  <si>
    <t>Schedule of Loans Structure and Maturity Profile</t>
  </si>
  <si>
    <t>Gap Analysis</t>
  </si>
  <si>
    <t>Cummulative to Date</t>
  </si>
  <si>
    <t>Substandard</t>
  </si>
  <si>
    <t>Number of Cash Centres</t>
  </si>
  <si>
    <t>Number of Meeting Points</t>
  </si>
  <si>
    <t>Effective Date</t>
  </si>
  <si>
    <t>Issued &amp; Fully Paid-up Capital:</t>
  </si>
  <si>
    <t xml:space="preserve">Extra Ordinary Items (EOI) </t>
  </si>
  <si>
    <t xml:space="preserve">Tax On EOI </t>
  </si>
  <si>
    <t xml:space="preserve">Profit/(Loss) After Tax &amp; EOI </t>
  </si>
  <si>
    <t>Profit/(Loss) On EOI After Tax</t>
  </si>
  <si>
    <t>Net Income</t>
  </si>
  <si>
    <t>Outstanding Deferred Grants/Donations  Amount                     N'000</t>
  </si>
  <si>
    <t>Total Amount   N'000</t>
  </si>
  <si>
    <r>
      <t xml:space="preserve">Total Amount </t>
    </r>
  </si>
  <si>
    <t>N1 - N100,000</t>
  </si>
  <si>
    <t>N100,001 &amp; Above</t>
  </si>
  <si>
    <t>DEMAND DEPOSIT</t>
  </si>
  <si>
    <t>SAVINGS DEPOSIT</t>
  </si>
  <si>
    <t>TERM/TIME DEPOSIT</t>
  </si>
  <si>
    <t>SPECIAL/OTHER  DEPOSITS</t>
  </si>
  <si>
    <t>Schedule of Insured Deposit</t>
  </si>
  <si>
    <t>Form MMFBR 202</t>
  </si>
  <si>
    <t>…………….</t>
  </si>
  <si>
    <t>…………………………………………</t>
  </si>
  <si>
    <t>………………………………………………………</t>
  </si>
  <si>
    <t>…………………………..</t>
  </si>
  <si>
    <t>Amount Approved                   N'000</t>
  </si>
  <si>
    <t>Interest In Suspense</t>
  </si>
  <si>
    <t>31/12/2009</t>
  </si>
  <si>
    <t>ANTI-MONEY LAUNDERING AND KNOW YOUR CUSTOMER RETURNS</t>
  </si>
  <si>
    <t>Summary of Non Performing Loans</t>
  </si>
  <si>
    <t>Schedule of Deposit Structure and Maturity Profile</t>
  </si>
  <si>
    <t>1 - 30 days Pass &amp; Watch       N'000</t>
  </si>
  <si>
    <t>TOTAL                       N'000</t>
  </si>
  <si>
    <t>√</t>
  </si>
  <si>
    <t>X</t>
  </si>
  <si>
    <t>Unaudited Loss to date</t>
  </si>
  <si>
    <t xml:space="preserve">Retained Profit/(Loss) </t>
  </si>
  <si>
    <t>Schedule of Other Assets</t>
  </si>
  <si>
    <t>Placements</t>
  </si>
  <si>
    <t>181 – 360 Days      N'000</t>
  </si>
  <si>
    <t xml:space="preserve">                               Accuracy Check </t>
  </si>
  <si>
    <t>…………………………………………..</t>
  </si>
  <si>
    <t>……………………………………………………</t>
  </si>
  <si>
    <t>……………………………………………..</t>
  </si>
  <si>
    <t>…………………………………………………</t>
  </si>
  <si>
    <t>………………………………………………</t>
  </si>
  <si>
    <t>……………………………………………………………………………….</t>
  </si>
  <si>
    <t xml:space="preserve">                                 AUTHORISED SIGNATORY</t>
  </si>
  <si>
    <t>…………...…………………………………..</t>
  </si>
  <si>
    <t xml:space="preserve">            …………………………………………………</t>
  </si>
  <si>
    <t>……………………………………………………………</t>
  </si>
  <si>
    <t>…………………………………………………….</t>
  </si>
  <si>
    <t>…………………………………………………………….</t>
  </si>
  <si>
    <t>………………………………………….</t>
  </si>
  <si>
    <t>………………………………………………………………………………….</t>
  </si>
  <si>
    <t>………………………………………………………………</t>
  </si>
  <si>
    <t>………………………………………</t>
  </si>
  <si>
    <t>………………………………………………..</t>
  </si>
  <si>
    <t>………………………………………………………………………..</t>
  </si>
  <si>
    <t>………………………………………..</t>
  </si>
  <si>
    <t>…………………………………………………………</t>
  </si>
  <si>
    <t>…………………………………………………..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</si>
</sst>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р_._-;\-* #,##0.00_р_._-;_-* &quot;-&quot;??_р_._-;_-@_-"/>
    <numFmt numFmtId="173" formatCode="dd/mm/yyyy;@"/>
    <numFmt numFmtId="174" formatCode="_(* #,##0_);_(* \(#,##0\);_(* &quot;-&quot;??_);_(@_)"/>
    <numFmt numFmtId="175" formatCode="#,##0_ ;\-#,##0\ "/>
    <numFmt numFmtId="176" formatCode="_-* #,##0_-;\-* #,##0_-;_-* &quot;-&quot;??_-;_-@_-"/>
    <numFmt numFmtId="177" formatCode="dd/mm/yy;@"/>
    <numFmt numFmtId="178" formatCode="d/mm/yyyy;@"/>
    <numFmt numFmtId="179" formatCode="m/d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р_._-;\-* #,##0.0_р_._-;_-* &quot;-&quot;??_р_._-;_-@_-"/>
    <numFmt numFmtId="185" formatCode="_-* #,##0_р_._-;\-* #,##0_р_._-;_-* &quot;-&quot;??_р_._-;_-@_-"/>
    <numFmt numFmtId="186" formatCode="0.0"/>
    <numFmt numFmtId="187" formatCode="#,##0.0"/>
    <numFmt numFmtId="188" formatCode="[$-409]dddd\,\ mmmm\ dd\,\ yyyy"/>
    <numFmt numFmtId="189" formatCode="_-* #,##0.0_-;\-* #,##0.0_-;_-* &quot;-&quot;??_-;_-@_-"/>
    <numFmt numFmtId="190" formatCode="#,##0.000"/>
    <numFmt numFmtId="191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bgColor indexed="22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/>
    </border>
    <border>
      <left style="medium"/>
      <right/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3">
    <xf numFmtId="0" fontId="0" fillId="0" borderId="0" xfId="0" applyFont="1" applyAlignment="1">
      <alignment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1" fontId="6" fillId="0" borderId="0" xfId="0" applyNumberFormat="1" applyFont="1" applyAlignment="1" applyProtection="1">
      <alignment vertical="top"/>
      <protection locked="0"/>
    </xf>
    <xf numFmtId="171" fontId="3" fillId="0" borderId="0" xfId="42" applyNumberFormat="1" applyFont="1" applyAlignment="1" applyProtection="1">
      <alignment horizontal="left" vertical="top"/>
      <protection locked="0"/>
    </xf>
    <xf numFmtId="1" fontId="3" fillId="0" borderId="0" xfId="42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3" fontId="5" fillId="0" borderId="12" xfId="0" applyNumberFormat="1" applyFont="1" applyBorder="1" applyAlignment="1" applyProtection="1">
      <alignment horizontal="center" vertical="top" wrapText="1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left" vertical="top"/>
      <protection locked="0"/>
    </xf>
    <xf numFmtId="3" fontId="3" fillId="0" borderId="0" xfId="0" applyNumberFormat="1" applyFont="1" applyAlignment="1" applyProtection="1">
      <alignment vertical="top"/>
      <protection locked="0"/>
    </xf>
    <xf numFmtId="171" fontId="3" fillId="0" borderId="0" xfId="42" applyNumberFormat="1" applyFont="1" applyAlignment="1" applyProtection="1">
      <alignment vertical="top"/>
      <protection locked="0"/>
    </xf>
    <xf numFmtId="0" fontId="14" fillId="0" borderId="0" xfId="0" applyFont="1" applyAlignment="1">
      <alignment/>
    </xf>
    <xf numFmtId="1" fontId="3" fillId="0" borderId="0" xfId="0" applyNumberFormat="1" applyFont="1" applyAlignment="1" applyProtection="1">
      <alignment vertical="top"/>
      <protection locked="0"/>
    </xf>
    <xf numFmtId="0" fontId="3" fillId="33" borderId="0" xfId="0" applyFont="1" applyFill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justify"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16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justify" vertical="top"/>
      <protection locked="0"/>
    </xf>
    <xf numFmtId="0" fontId="14" fillId="0" borderId="0" xfId="0" applyFont="1" applyBorder="1" applyAlignment="1" applyProtection="1">
      <alignment horizontal="justify" vertical="top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justify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3" fontId="14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justify" vertical="top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3" fontId="2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73" fontId="3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 vertical="top"/>
      <protection locked="0"/>
    </xf>
    <xf numFmtId="178" fontId="3" fillId="0" borderId="0" xfId="0" applyNumberFormat="1" applyFont="1" applyFill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 horizontal="left"/>
      <protection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14" fontId="3" fillId="34" borderId="19" xfId="42" applyNumberFormat="1" applyFont="1" applyFill="1" applyBorder="1" applyAlignment="1" applyProtection="1">
      <alignment horizontal="right" vertical="top" wrapText="1"/>
      <protection locked="0"/>
    </xf>
    <xf numFmtId="0" fontId="3" fillId="34" borderId="11" xfId="0" applyFont="1" applyFill="1" applyBorder="1" applyAlignment="1" applyProtection="1">
      <alignment horizontal="justify" vertical="top"/>
      <protection locked="0"/>
    </xf>
    <xf numFmtId="176" fontId="3" fillId="34" borderId="20" xfId="42" applyNumberFormat="1" applyFont="1" applyFill="1" applyBorder="1" applyAlignment="1" applyProtection="1">
      <alignment horizontal="justify" vertical="top" wrapText="1"/>
      <protection locked="0"/>
    </xf>
    <xf numFmtId="0" fontId="3" fillId="34" borderId="21" xfId="0" applyFont="1" applyFill="1" applyBorder="1" applyAlignment="1" applyProtection="1">
      <alignment horizontal="justify" vertical="top"/>
      <protection locked="0"/>
    </xf>
    <xf numFmtId="176" fontId="3" fillId="34" borderId="22" xfId="42" applyNumberFormat="1" applyFont="1" applyFill="1" applyBorder="1" applyAlignment="1" applyProtection="1">
      <alignment horizontal="justify" vertical="top" wrapText="1"/>
      <protection locked="0"/>
    </xf>
    <xf numFmtId="176" fontId="2" fillId="35" borderId="23" xfId="42" applyNumberFormat="1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justify" vertical="top"/>
      <protection locked="0"/>
    </xf>
    <xf numFmtId="176" fontId="3" fillId="35" borderId="15" xfId="0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 horizontal="right"/>
    </xf>
    <xf numFmtId="0" fontId="12" fillId="0" borderId="0" xfId="0" applyFont="1" applyFill="1" applyBorder="1" applyAlignment="1" applyProtection="1">
      <alignment wrapText="1"/>
      <protection locked="0"/>
    </xf>
    <xf numFmtId="0" fontId="16" fillId="0" borderId="0" xfId="0" applyFont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25" xfId="0" applyNumberFormat="1" applyFont="1" applyFill="1" applyBorder="1" applyAlignment="1" applyProtection="1">
      <alignment horizontal="center"/>
      <protection locked="0"/>
    </xf>
    <xf numFmtId="1" fontId="12" fillId="0" borderId="25" xfId="42" applyNumberFormat="1" applyFont="1" applyFill="1" applyBorder="1" applyAlignment="1" applyProtection="1">
      <alignment horizontal="center"/>
      <protection locked="0"/>
    </xf>
    <xf numFmtId="1" fontId="2" fillId="0" borderId="25" xfId="42" applyNumberFormat="1" applyFont="1" applyFill="1" applyBorder="1" applyAlignment="1" applyProtection="1">
      <alignment horizontal="center"/>
      <protection locked="0"/>
    </xf>
    <xf numFmtId="1" fontId="12" fillId="0" borderId="25" xfId="42" applyNumberFormat="1" applyFont="1" applyBorder="1" applyAlignment="1" applyProtection="1">
      <alignment horizontal="center"/>
      <protection locked="0"/>
    </xf>
    <xf numFmtId="1" fontId="2" fillId="0" borderId="25" xfId="42" applyNumberFormat="1" applyFont="1" applyBorder="1" applyAlignment="1" applyProtection="1">
      <alignment horizontal="center"/>
      <protection locked="0"/>
    </xf>
    <xf numFmtId="1" fontId="3" fillId="0" borderId="25" xfId="42" applyNumberFormat="1" applyFont="1" applyBorder="1" applyAlignment="1" applyProtection="1">
      <alignment vertical="top"/>
      <protection locked="0"/>
    </xf>
    <xf numFmtId="0" fontId="2" fillId="34" borderId="16" xfId="0" applyFont="1" applyFill="1" applyBorder="1" applyAlignment="1" applyProtection="1">
      <alignment horizontal="center" vertical="top" wrapText="1"/>
      <protection locked="0"/>
    </xf>
    <xf numFmtId="0" fontId="3" fillId="34" borderId="16" xfId="0" applyFont="1" applyFill="1" applyBorder="1" applyAlignment="1" applyProtection="1">
      <alignment horizontal="center" vertical="top" wrapText="1"/>
      <protection locked="0"/>
    </xf>
    <xf numFmtId="0" fontId="2" fillId="34" borderId="13" xfId="0" applyFont="1" applyFill="1" applyBorder="1" applyAlignment="1" applyProtection="1">
      <alignment horizontal="center" vertical="top" wrapText="1"/>
      <protection locked="0"/>
    </xf>
    <xf numFmtId="1" fontId="2" fillId="34" borderId="26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right"/>
    </xf>
    <xf numFmtId="1" fontId="2" fillId="0" borderId="27" xfId="42" applyNumberFormat="1" applyFont="1" applyBorder="1" applyAlignment="1" applyProtection="1">
      <alignment horizontal="center"/>
      <protection locked="0"/>
    </xf>
    <xf numFmtId="9" fontId="3" fillId="34" borderId="15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22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28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23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29" xfId="0" applyNumberFormat="1" applyFont="1" applyFill="1" applyBorder="1" applyAlignment="1" applyProtection="1">
      <alignment horizontal="justify" vertical="top" wrapText="1"/>
      <protection locked="0"/>
    </xf>
    <xf numFmtId="9" fontId="3" fillId="34" borderId="30" xfId="0" applyNumberFormat="1" applyFont="1" applyFill="1" applyBorder="1" applyAlignment="1" applyProtection="1">
      <alignment horizontal="justify" vertical="top" wrapText="1"/>
      <protection locked="0"/>
    </xf>
    <xf numFmtId="3" fontId="5" fillId="34" borderId="29" xfId="0" applyNumberFormat="1" applyFont="1" applyFill="1" applyBorder="1" applyAlignment="1" applyProtection="1">
      <alignment horizontal="justify" vertical="top" wrapText="1"/>
      <protection locked="0"/>
    </xf>
    <xf numFmtId="3" fontId="5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76" fontId="14" fillId="34" borderId="15" xfId="42" applyNumberFormat="1" applyFont="1" applyFill="1" applyBorder="1" applyAlignment="1" applyProtection="1">
      <alignment vertical="top"/>
      <protection locked="0"/>
    </xf>
    <xf numFmtId="176" fontId="3" fillId="34" borderId="15" xfId="42" applyNumberFormat="1" applyFont="1" applyFill="1" applyBorder="1" applyAlignment="1" applyProtection="1">
      <alignment vertical="top"/>
      <protection locked="0"/>
    </xf>
    <xf numFmtId="176" fontId="3" fillId="34" borderId="15" xfId="42" applyNumberFormat="1" applyFont="1" applyFill="1" applyBorder="1" applyAlignment="1" applyProtection="1">
      <alignment vertical="top" wrapText="1"/>
      <protection locked="0"/>
    </xf>
    <xf numFmtId="176" fontId="3" fillId="34" borderId="15" xfId="42" applyNumberFormat="1" applyFont="1" applyFill="1" applyBorder="1" applyAlignment="1" applyProtection="1">
      <alignment/>
      <protection locked="0"/>
    </xf>
    <xf numFmtId="176" fontId="3" fillId="35" borderId="15" xfId="42" applyNumberFormat="1" applyFont="1" applyFill="1" applyBorder="1" applyAlignment="1" applyProtection="1">
      <alignment/>
      <protection/>
    </xf>
    <xf numFmtId="176" fontId="12" fillId="34" borderId="15" xfId="42" applyNumberFormat="1" applyFont="1" applyFill="1" applyBorder="1" applyAlignment="1" applyProtection="1">
      <alignment horizontal="center" vertical="top" wrapText="1"/>
      <protection locked="0"/>
    </xf>
    <xf numFmtId="176" fontId="14" fillId="35" borderId="15" xfId="42" applyNumberFormat="1" applyFont="1" applyFill="1" applyBorder="1" applyAlignment="1" applyProtection="1">
      <alignment vertical="top"/>
      <protection/>
    </xf>
    <xf numFmtId="176" fontId="12" fillId="35" borderId="15" xfId="42" applyNumberFormat="1" applyFont="1" applyFill="1" applyBorder="1" applyAlignment="1" applyProtection="1">
      <alignment horizontal="right" vertical="top" wrapText="1"/>
      <protection/>
    </xf>
    <xf numFmtId="176" fontId="14" fillId="34" borderId="29" xfId="42" applyNumberFormat="1" applyFont="1" applyFill="1" applyBorder="1" applyAlignment="1" applyProtection="1">
      <alignment vertical="top"/>
      <protection locked="0"/>
    </xf>
    <xf numFmtId="176" fontId="3" fillId="34" borderId="29" xfId="42" applyNumberFormat="1" applyFont="1" applyFill="1" applyBorder="1" applyAlignment="1" applyProtection="1">
      <alignment vertical="top"/>
      <protection locked="0"/>
    </xf>
    <xf numFmtId="176" fontId="3" fillId="34" borderId="29" xfId="42" applyNumberFormat="1" applyFont="1" applyFill="1" applyBorder="1" applyAlignment="1" applyProtection="1">
      <alignment vertical="top" wrapText="1"/>
      <protection locked="0"/>
    </xf>
    <xf numFmtId="176" fontId="3" fillId="34" borderId="29" xfId="42" applyNumberFormat="1" applyFont="1" applyFill="1" applyBorder="1" applyAlignment="1" applyProtection="1">
      <alignment/>
      <protection locked="0"/>
    </xf>
    <xf numFmtId="176" fontId="3" fillId="35" borderId="29" xfId="42" applyNumberFormat="1" applyFont="1" applyFill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 vertical="top" wrapText="1"/>
      <protection locked="0"/>
    </xf>
    <xf numFmtId="0" fontId="11" fillId="0" borderId="32" xfId="0" applyFont="1" applyBorder="1" applyAlignment="1" applyProtection="1">
      <alignment horizontal="center" vertical="top" wrapText="1"/>
      <protection locked="0"/>
    </xf>
    <xf numFmtId="0" fontId="3" fillId="34" borderId="33" xfId="0" applyFont="1" applyFill="1" applyBorder="1" applyAlignment="1" applyProtection="1">
      <alignment horizontal="justify" vertical="top"/>
      <protection locked="0"/>
    </xf>
    <xf numFmtId="176" fontId="3" fillId="34" borderId="22" xfId="42" applyNumberFormat="1" applyFont="1" applyFill="1" applyBorder="1" applyAlignment="1" applyProtection="1">
      <alignment horizontal="center" vertical="top" wrapText="1"/>
      <protection locked="0"/>
    </xf>
    <xf numFmtId="176" fontId="3" fillId="34" borderId="20" xfId="42" applyNumberFormat="1" applyFont="1" applyFill="1" applyBorder="1" applyAlignment="1" applyProtection="1">
      <alignment horizontal="center" vertical="top" wrapText="1"/>
      <protection locked="0"/>
    </xf>
    <xf numFmtId="0" fontId="3" fillId="34" borderId="21" xfId="0" applyFont="1" applyFill="1" applyBorder="1" applyAlignment="1" applyProtection="1">
      <alignment vertical="top"/>
      <protection locked="0"/>
    </xf>
    <xf numFmtId="0" fontId="3" fillId="34" borderId="15" xfId="0" applyFont="1" applyFill="1" applyBorder="1" applyAlignment="1" applyProtection="1">
      <alignment vertical="top"/>
      <protection locked="0"/>
    </xf>
    <xf numFmtId="0" fontId="14" fillId="34" borderId="15" xfId="0" applyFont="1" applyFill="1" applyBorder="1" applyAlignment="1" applyProtection="1">
      <alignment vertical="top"/>
      <protection locked="0"/>
    </xf>
    <xf numFmtId="0" fontId="3" fillId="34" borderId="15" xfId="0" applyFont="1" applyFill="1" applyBorder="1" applyAlignment="1" applyProtection="1">
      <alignment horizontal="right" vertical="top"/>
      <protection locked="0"/>
    </xf>
    <xf numFmtId="176" fontId="3" fillId="34" borderId="15" xfId="42" applyNumberFormat="1" applyFont="1" applyFill="1" applyBorder="1" applyAlignment="1" applyProtection="1">
      <alignment horizontal="right" vertical="top"/>
      <protection locked="0"/>
    </xf>
    <xf numFmtId="0" fontId="2" fillId="34" borderId="22" xfId="0" applyFont="1" applyFill="1" applyBorder="1" applyAlignment="1" applyProtection="1">
      <alignment vertical="top"/>
      <protection locked="0"/>
    </xf>
    <xf numFmtId="176" fontId="3" fillId="34" borderId="10" xfId="42" applyNumberFormat="1" applyFont="1" applyFill="1" applyBorder="1" applyAlignment="1" applyProtection="1">
      <alignment horizontal="justify" vertical="top" wrapText="1"/>
      <protection locked="0"/>
    </xf>
    <xf numFmtId="176" fontId="3" fillId="34" borderId="15" xfId="42" applyNumberFormat="1" applyFont="1" applyFill="1" applyBorder="1" applyAlignment="1" applyProtection="1">
      <alignment horizontal="justify" vertical="top" wrapText="1"/>
      <protection locked="0"/>
    </xf>
    <xf numFmtId="176" fontId="3" fillId="34" borderId="29" xfId="42" applyNumberFormat="1" applyFont="1" applyFill="1" applyBorder="1" applyAlignment="1" applyProtection="1">
      <alignment horizontal="center" vertical="top" wrapText="1"/>
      <protection locked="0"/>
    </xf>
    <xf numFmtId="176" fontId="3" fillId="34" borderId="15" xfId="42" applyNumberFormat="1" applyFont="1" applyFill="1" applyBorder="1" applyAlignment="1" applyProtection="1">
      <alignment horizontal="center" vertical="top" wrapText="1"/>
      <protection locked="0"/>
    </xf>
    <xf numFmtId="173" fontId="3" fillId="34" borderId="15" xfId="0" applyNumberFormat="1" applyFont="1" applyFill="1" applyBorder="1" applyAlignment="1" applyProtection="1">
      <alignment horizontal="right" vertical="top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>
      <alignment horizontal="left"/>
    </xf>
    <xf numFmtId="176" fontId="3" fillId="0" borderId="34" xfId="0" applyNumberFormat="1" applyFont="1" applyFill="1" applyBorder="1" applyAlignment="1" applyProtection="1">
      <alignment vertical="top"/>
      <protection/>
    </xf>
    <xf numFmtId="0" fontId="2" fillId="0" borderId="15" xfId="0" applyFont="1" applyBorder="1" applyAlignment="1" applyProtection="1">
      <alignment horizontal="left" vertical="top"/>
      <protection locked="0"/>
    </xf>
    <xf numFmtId="0" fontId="18" fillId="0" borderId="0" xfId="0" applyFont="1" applyAlignment="1">
      <alignment/>
    </xf>
    <xf numFmtId="3" fontId="3" fillId="34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/>
      <protection locked="0"/>
    </xf>
    <xf numFmtId="3" fontId="9" fillId="0" borderId="34" xfId="0" applyNumberFormat="1" applyFont="1" applyFill="1" applyBorder="1" applyAlignment="1" applyProtection="1">
      <alignment vertical="top"/>
      <protection locked="0"/>
    </xf>
    <xf numFmtId="3" fontId="9" fillId="0" borderId="0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top"/>
      <protection locked="0"/>
    </xf>
    <xf numFmtId="176" fontId="3" fillId="0" borderId="0" xfId="0" applyNumberFormat="1" applyFont="1" applyAlignment="1" applyProtection="1">
      <alignment vertical="top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21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22" xfId="0" applyFont="1" applyBorder="1" applyAlignment="1" applyProtection="1">
      <alignment horizontal="right" vertical="top" wrapText="1"/>
      <protection locked="0"/>
    </xf>
    <xf numFmtId="0" fontId="14" fillId="0" borderId="35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horizontal="left" vertical="top"/>
      <protection locked="0"/>
    </xf>
    <xf numFmtId="3" fontId="3" fillId="0" borderId="0" xfId="0" applyNumberFormat="1" applyFont="1" applyFill="1" applyAlignment="1" applyProtection="1">
      <alignment horizontal="right" vertical="top"/>
      <protection locked="0"/>
    </xf>
    <xf numFmtId="0" fontId="3" fillId="34" borderId="37" xfId="0" applyFont="1" applyFill="1" applyBorder="1" applyAlignment="1" applyProtection="1">
      <alignment vertical="top"/>
      <protection locked="0"/>
    </xf>
    <xf numFmtId="0" fontId="3" fillId="34" borderId="38" xfId="0" applyFont="1" applyFill="1" applyBorder="1" applyAlignment="1" applyProtection="1">
      <alignment vertical="top"/>
      <protection locked="0"/>
    </xf>
    <xf numFmtId="0" fontId="14" fillId="0" borderId="35" xfId="0" applyFont="1" applyBorder="1" applyAlignment="1">
      <alignment/>
    </xf>
    <xf numFmtId="0" fontId="2" fillId="0" borderId="36" xfId="0" applyFont="1" applyBorder="1" applyAlignment="1" applyProtection="1">
      <alignment horizontal="justify" vertical="top"/>
      <protection locked="0"/>
    </xf>
    <xf numFmtId="0" fontId="2" fillId="0" borderId="35" xfId="0" applyFont="1" applyBorder="1" applyAlignment="1" applyProtection="1">
      <alignment horizontal="justify" vertical="top" wrapText="1"/>
      <protection locked="0"/>
    </xf>
    <xf numFmtId="0" fontId="3" fillId="34" borderId="39" xfId="0" applyFont="1" applyFill="1" applyBorder="1" applyAlignment="1" applyProtection="1">
      <alignment horizontal="justify" vertical="top"/>
      <protection locked="0"/>
    </xf>
    <xf numFmtId="0" fontId="3" fillId="34" borderId="40" xfId="0" applyFont="1" applyFill="1" applyBorder="1" applyAlignment="1" applyProtection="1">
      <alignment horizontal="justify" vertical="top"/>
      <protection locked="0"/>
    </xf>
    <xf numFmtId="0" fontId="3" fillId="34" borderId="38" xfId="0" applyFont="1" applyFill="1" applyBorder="1" applyAlignment="1" applyProtection="1">
      <alignment horizontal="justify" vertical="top"/>
      <protection locked="0"/>
    </xf>
    <xf numFmtId="0" fontId="3" fillId="34" borderId="41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 applyProtection="1">
      <alignment horizontal="left"/>
      <protection locked="0"/>
    </xf>
    <xf numFmtId="0" fontId="3" fillId="34" borderId="43" xfId="0" applyFont="1" applyFill="1" applyBorder="1" applyAlignment="1" applyProtection="1">
      <alignment horizontal="left"/>
      <protection locked="0"/>
    </xf>
    <xf numFmtId="176" fontId="2" fillId="35" borderId="28" xfId="42" applyNumberFormat="1" applyFont="1" applyFill="1" applyBorder="1" applyAlignment="1" applyProtection="1">
      <alignment horizontal="right" vertical="top"/>
      <protection/>
    </xf>
    <xf numFmtId="0" fontId="14" fillId="35" borderId="0" xfId="0" applyFont="1" applyFill="1" applyAlignment="1">
      <alignment/>
    </xf>
    <xf numFmtId="10" fontId="3" fillId="35" borderId="23" xfId="0" applyNumberFormat="1" applyFont="1" applyFill="1" applyBorder="1" applyAlignment="1" applyProtection="1">
      <alignment horizontal="center" vertical="top"/>
      <protection/>
    </xf>
    <xf numFmtId="10" fontId="3" fillId="35" borderId="22" xfId="0" applyNumberFormat="1" applyFont="1" applyFill="1" applyBorder="1" applyAlignment="1" applyProtection="1">
      <alignment vertical="top"/>
      <protection/>
    </xf>
    <xf numFmtId="10" fontId="3" fillId="35" borderId="29" xfId="0" applyNumberFormat="1" applyFont="1" applyFill="1" applyBorder="1" applyAlignment="1" applyProtection="1">
      <alignment horizontal="right" vertical="top"/>
      <protection/>
    </xf>
    <xf numFmtId="10" fontId="3" fillId="35" borderId="15" xfId="0" applyNumberFormat="1" applyFont="1" applyFill="1" applyBorder="1" applyAlignment="1" applyProtection="1">
      <alignment horizontal="right" vertical="top"/>
      <protection/>
    </xf>
    <xf numFmtId="10" fontId="3" fillId="35" borderId="15" xfId="0" applyNumberFormat="1" applyFont="1" applyFill="1" applyBorder="1" applyAlignment="1" applyProtection="1">
      <alignment horizontal="right" vertical="top" wrapText="1"/>
      <protection/>
    </xf>
    <xf numFmtId="176" fontId="3" fillId="35" borderId="28" xfId="42" applyNumberFormat="1" applyFont="1" applyFill="1" applyBorder="1" applyAlignment="1" applyProtection="1">
      <alignment horizontal="center" vertical="top" wrapText="1"/>
      <protection/>
    </xf>
    <xf numFmtId="185" fontId="3" fillId="35" borderId="30" xfId="42" applyNumberFormat="1" applyFont="1" applyFill="1" applyBorder="1" applyAlignment="1" applyProtection="1">
      <alignment horizontal="right" vertical="top" wrapText="1"/>
      <protection/>
    </xf>
    <xf numFmtId="185" fontId="3" fillId="35" borderId="22" xfId="42" applyNumberFormat="1" applyFont="1" applyFill="1" applyBorder="1" applyAlignment="1" applyProtection="1">
      <alignment horizontal="right" vertical="top" wrapText="1"/>
      <protection/>
    </xf>
    <xf numFmtId="176" fontId="2" fillId="35" borderId="44" xfId="42" applyNumberFormat="1" applyFont="1" applyFill="1" applyBorder="1" applyAlignment="1" applyProtection="1">
      <alignment horizontal="center"/>
      <protection/>
    </xf>
    <xf numFmtId="176" fontId="2" fillId="35" borderId="28" xfId="42" applyNumberFormat="1" applyFont="1" applyFill="1" applyBorder="1" applyAlignment="1" applyProtection="1">
      <alignment horizontal="center"/>
      <protection/>
    </xf>
    <xf numFmtId="176" fontId="2" fillId="35" borderId="23" xfId="42" applyNumberFormat="1" applyFont="1" applyFill="1" applyBorder="1" applyAlignment="1" applyProtection="1">
      <alignment horizontal="center"/>
      <protection/>
    </xf>
    <xf numFmtId="176" fontId="2" fillId="35" borderId="28" xfId="42" applyNumberFormat="1" applyFont="1" applyFill="1" applyBorder="1" applyAlignment="1" applyProtection="1">
      <alignment vertical="top"/>
      <protection/>
    </xf>
    <xf numFmtId="176" fontId="2" fillId="35" borderId="23" xfId="42" applyNumberFormat="1" applyFont="1" applyFill="1" applyBorder="1" applyAlignment="1" applyProtection="1">
      <alignment horizontal="center" vertical="top" wrapText="1"/>
      <protection/>
    </xf>
    <xf numFmtId="4" fontId="3" fillId="35" borderId="22" xfId="0" applyNumberFormat="1" applyFont="1" applyFill="1" applyBorder="1" applyAlignment="1" applyProtection="1">
      <alignment vertical="top"/>
      <protection/>
    </xf>
    <xf numFmtId="4" fontId="2" fillId="35" borderId="22" xfId="0" applyNumberFormat="1" applyFont="1" applyFill="1" applyBorder="1" applyAlignment="1" applyProtection="1">
      <alignment vertical="top"/>
      <protection/>
    </xf>
    <xf numFmtId="4" fontId="2" fillId="35" borderId="45" xfId="0" applyNumberFormat="1" applyFont="1" applyFill="1" applyBorder="1" applyAlignment="1" applyProtection="1">
      <alignment vertical="top"/>
      <protection/>
    </xf>
    <xf numFmtId="3" fontId="18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vertical="top"/>
      <protection/>
    </xf>
    <xf numFmtId="0" fontId="2" fillId="34" borderId="46" xfId="0" applyFont="1" applyFill="1" applyBorder="1" applyAlignment="1" applyProtection="1">
      <alignment horizontal="center" vertical="top"/>
      <protection/>
    </xf>
    <xf numFmtId="0" fontId="2" fillId="34" borderId="16" xfId="0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/>
      <protection/>
    </xf>
    <xf numFmtId="171" fontId="12" fillId="0" borderId="0" xfId="42" applyNumberFormat="1" applyFont="1" applyFill="1" applyBorder="1" applyAlignment="1" applyProtection="1">
      <alignment horizontal="left" indent="2"/>
      <protection/>
    </xf>
    <xf numFmtId="171" fontId="12" fillId="0" borderId="47" xfId="42" applyNumberFormat="1" applyFont="1" applyFill="1" applyBorder="1" applyAlignment="1" applyProtection="1">
      <alignment horizontal="left" indent="2"/>
      <protection/>
    </xf>
    <xf numFmtId="171" fontId="2" fillId="0" borderId="0" xfId="42" applyNumberFormat="1" applyFont="1" applyFill="1" applyBorder="1" applyAlignment="1" applyProtection="1">
      <alignment/>
      <protection/>
    </xf>
    <xf numFmtId="171" fontId="2" fillId="0" borderId="47" xfId="42" applyNumberFormat="1" applyFont="1" applyFill="1" applyBorder="1" applyAlignment="1" applyProtection="1">
      <alignment/>
      <protection/>
    </xf>
    <xf numFmtId="171" fontId="6" fillId="0" borderId="0" xfId="42" applyNumberFormat="1" applyFont="1" applyFill="1" applyBorder="1" applyAlignment="1" applyProtection="1">
      <alignment/>
      <protection/>
    </xf>
    <xf numFmtId="171" fontId="6" fillId="0" borderId="47" xfId="42" applyNumberFormat="1" applyFont="1" applyFill="1" applyBorder="1" applyAlignment="1" applyProtection="1">
      <alignment/>
      <protection/>
    </xf>
    <xf numFmtId="171" fontId="2" fillId="0" borderId="0" xfId="42" applyNumberFormat="1" applyFont="1" applyFill="1" applyBorder="1" applyAlignment="1" applyProtection="1">
      <alignment horizontal="left" indent="1"/>
      <protection/>
    </xf>
    <xf numFmtId="171" fontId="2" fillId="0" borderId="47" xfId="42" applyNumberFormat="1" applyFont="1" applyFill="1" applyBorder="1" applyAlignment="1" applyProtection="1">
      <alignment horizontal="left" indent="1"/>
      <protection/>
    </xf>
    <xf numFmtId="171" fontId="3" fillId="0" borderId="0" xfId="42" applyNumberFormat="1" applyFont="1" applyFill="1" applyBorder="1" applyAlignment="1" applyProtection="1">
      <alignment horizontal="left" indent="3"/>
      <protection/>
    </xf>
    <xf numFmtId="171" fontId="3" fillId="0" borderId="47" xfId="42" applyNumberFormat="1" applyFont="1" applyFill="1" applyBorder="1" applyAlignment="1" applyProtection="1">
      <alignment horizontal="left" indent="3"/>
      <protection/>
    </xf>
    <xf numFmtId="171" fontId="2" fillId="0" borderId="47" xfId="42" applyNumberFormat="1" applyFont="1" applyFill="1" applyBorder="1" applyAlignment="1" applyProtection="1">
      <alignment horizontal="left" indent="3"/>
      <protection/>
    </xf>
    <xf numFmtId="171" fontId="3" fillId="0" borderId="0" xfId="42" applyNumberFormat="1" applyFont="1" applyFill="1" applyBorder="1" applyAlignment="1" applyProtection="1">
      <alignment horizontal="left" indent="2"/>
      <protection/>
    </xf>
    <xf numFmtId="171" fontId="3" fillId="0" borderId="47" xfId="42" applyNumberFormat="1" applyFont="1" applyFill="1" applyBorder="1" applyAlignment="1" applyProtection="1">
      <alignment horizontal="left" indent="2"/>
      <protection/>
    </xf>
    <xf numFmtId="171" fontId="3" fillId="0" borderId="0" xfId="42" applyNumberFormat="1" applyFont="1" applyFill="1" applyBorder="1" applyAlignment="1" applyProtection="1">
      <alignment/>
      <protection/>
    </xf>
    <xf numFmtId="171" fontId="3" fillId="0" borderId="47" xfId="42" applyNumberFormat="1" applyFont="1" applyFill="1" applyBorder="1" applyAlignment="1" applyProtection="1">
      <alignment/>
      <protection/>
    </xf>
    <xf numFmtId="171" fontId="2" fillId="0" borderId="0" xfId="42" applyNumberFormat="1" applyFont="1" applyFill="1" applyBorder="1" applyAlignment="1" applyProtection="1">
      <alignment horizontal="left"/>
      <protection/>
    </xf>
    <xf numFmtId="171" fontId="2" fillId="0" borderId="47" xfId="42" applyNumberFormat="1" applyFont="1" applyFill="1" applyBorder="1" applyAlignment="1" applyProtection="1">
      <alignment horizontal="left"/>
      <protection/>
    </xf>
    <xf numFmtId="171" fontId="6" fillId="0" borderId="0" xfId="42" applyNumberFormat="1" applyFont="1" applyFill="1" applyBorder="1" applyAlignment="1" applyProtection="1">
      <alignment horizontal="left"/>
      <protection/>
    </xf>
    <xf numFmtId="171" fontId="6" fillId="0" borderId="47" xfId="42" applyNumberFormat="1" applyFont="1" applyFill="1" applyBorder="1" applyAlignment="1" applyProtection="1">
      <alignment horizontal="left"/>
      <protection/>
    </xf>
    <xf numFmtId="171" fontId="6" fillId="0" borderId="0" xfId="42" applyNumberFormat="1" applyFont="1" applyFill="1" applyBorder="1" applyAlignment="1" applyProtection="1">
      <alignment horizontal="left" indent="2"/>
      <protection/>
    </xf>
    <xf numFmtId="171" fontId="6" fillId="0" borderId="47" xfId="42" applyNumberFormat="1" applyFont="1" applyFill="1" applyBorder="1" applyAlignment="1" applyProtection="1">
      <alignment horizontal="left" indent="2"/>
      <protection/>
    </xf>
    <xf numFmtId="171" fontId="12" fillId="0" borderId="0" xfId="42" applyNumberFormat="1" applyFont="1" applyFill="1" applyBorder="1" applyAlignment="1" applyProtection="1">
      <alignment horizontal="left" indent="4"/>
      <protection/>
    </xf>
    <xf numFmtId="171" fontId="12" fillId="0" borderId="47" xfId="42" applyNumberFormat="1" applyFont="1" applyFill="1" applyBorder="1" applyAlignment="1" applyProtection="1">
      <alignment horizontal="left" indent="4"/>
      <protection/>
    </xf>
    <xf numFmtId="171" fontId="2" fillId="0" borderId="0" xfId="42" applyNumberFormat="1" applyFont="1" applyFill="1" applyBorder="1" applyAlignment="1" applyProtection="1">
      <alignment horizontal="left" indent="2"/>
      <protection/>
    </xf>
    <xf numFmtId="171" fontId="2" fillId="0" borderId="47" xfId="42" applyNumberFormat="1" applyFont="1" applyFill="1" applyBorder="1" applyAlignment="1" applyProtection="1">
      <alignment horizontal="left" indent="2"/>
      <protection/>
    </xf>
    <xf numFmtId="171" fontId="3" fillId="0" borderId="0" xfId="42" applyNumberFormat="1" applyFont="1" applyFill="1" applyBorder="1" applyAlignment="1" applyProtection="1">
      <alignment horizontal="left" indent="4"/>
      <protection/>
    </xf>
    <xf numFmtId="171" fontId="3" fillId="0" borderId="47" xfId="42" applyNumberFormat="1" applyFont="1" applyFill="1" applyBorder="1" applyAlignment="1" applyProtection="1">
      <alignment horizontal="left" indent="4"/>
      <protection/>
    </xf>
    <xf numFmtId="171" fontId="3" fillId="0" borderId="0" xfId="42" applyNumberFormat="1" applyFont="1" applyBorder="1" applyAlignment="1" applyProtection="1">
      <alignment horizontal="left" indent="2"/>
      <protection/>
    </xf>
    <xf numFmtId="171" fontId="3" fillId="0" borderId="47" xfId="42" applyNumberFormat="1" applyFont="1" applyBorder="1" applyAlignment="1" applyProtection="1">
      <alignment horizontal="left" indent="2"/>
      <protection/>
    </xf>
    <xf numFmtId="171" fontId="12" fillId="0" borderId="0" xfId="42" applyNumberFormat="1" applyFont="1" applyBorder="1" applyAlignment="1" applyProtection="1">
      <alignment horizontal="left" indent="2"/>
      <protection/>
    </xf>
    <xf numFmtId="171" fontId="12" fillId="0" borderId="47" xfId="42" applyNumberFormat="1" applyFont="1" applyBorder="1" applyAlignment="1" applyProtection="1">
      <alignment horizontal="left" indent="2"/>
      <protection/>
    </xf>
    <xf numFmtId="171" fontId="2" fillId="0" borderId="0" xfId="42" applyNumberFormat="1" applyFont="1" applyBorder="1" applyAlignment="1" applyProtection="1">
      <alignment/>
      <protection/>
    </xf>
    <xf numFmtId="171" fontId="2" fillId="0" borderId="47" xfId="42" applyNumberFormat="1" applyFont="1" applyBorder="1" applyAlignment="1" applyProtection="1">
      <alignment/>
      <protection/>
    </xf>
    <xf numFmtId="171" fontId="2" fillId="0" borderId="48" xfId="42" applyNumberFormat="1" applyFont="1" applyBorder="1" applyAlignment="1" applyProtection="1">
      <alignment horizontal="left"/>
      <protection/>
    </xf>
    <xf numFmtId="171" fontId="2" fillId="0" borderId="49" xfId="42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6" fillId="35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vertical="top"/>
      <protection/>
    </xf>
    <xf numFmtId="17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71" fontId="2" fillId="0" borderId="0" xfId="42" applyNumberFormat="1" applyFont="1" applyAlignment="1" applyProtection="1">
      <alignment vertical="top"/>
      <protection/>
    </xf>
    <xf numFmtId="1" fontId="2" fillId="0" borderId="11" xfId="42" applyNumberFormat="1" applyFont="1" applyBorder="1" applyAlignment="1" applyProtection="1">
      <alignment horizontal="center" vertical="top" wrapText="1"/>
      <protection/>
    </xf>
    <xf numFmtId="171" fontId="2" fillId="0" borderId="50" xfId="42" applyNumberFormat="1" applyFont="1" applyBorder="1" applyAlignment="1" applyProtection="1">
      <alignment horizontal="center" vertical="top" wrapText="1"/>
      <protection/>
    </xf>
    <xf numFmtId="171" fontId="2" fillId="0" borderId="40" xfId="42" applyNumberFormat="1" applyFont="1" applyBorder="1" applyAlignment="1" applyProtection="1">
      <alignment horizontal="center" vertical="top" wrapText="1"/>
      <protection/>
    </xf>
    <xf numFmtId="1" fontId="14" fillId="0" borderId="21" xfId="42" applyNumberFormat="1" applyFont="1" applyBorder="1" applyAlignment="1" applyProtection="1">
      <alignment horizontal="center" vertical="top"/>
      <protection/>
    </xf>
    <xf numFmtId="171" fontId="3" fillId="0" borderId="37" xfId="42" applyNumberFormat="1" applyFont="1" applyBorder="1" applyAlignment="1" applyProtection="1">
      <alignment/>
      <protection/>
    </xf>
    <xf numFmtId="171" fontId="3" fillId="0" borderId="38" xfId="42" applyNumberFormat="1" applyFont="1" applyBorder="1" applyAlignment="1" applyProtection="1">
      <alignment/>
      <protection/>
    </xf>
    <xf numFmtId="1" fontId="3" fillId="0" borderId="51" xfId="42" applyNumberFormat="1" applyFont="1" applyBorder="1" applyAlignment="1" applyProtection="1">
      <alignment horizontal="center" vertical="top"/>
      <protection/>
    </xf>
    <xf numFmtId="0" fontId="12" fillId="0" borderId="52" xfId="0" applyFont="1" applyBorder="1" applyAlignment="1" applyProtection="1">
      <alignment horizontal="left" indent="2"/>
      <protection/>
    </xf>
    <xf numFmtId="0" fontId="12" fillId="0" borderId="53" xfId="0" applyFont="1" applyBorder="1" applyAlignment="1" applyProtection="1">
      <alignment horizontal="left" indent="2"/>
      <protection/>
    </xf>
    <xf numFmtId="1" fontId="3" fillId="0" borderId="54" xfId="42" applyNumberFormat="1" applyFont="1" applyBorder="1" applyAlignment="1" applyProtection="1">
      <alignment horizontal="center" vertical="top"/>
      <protection/>
    </xf>
    <xf numFmtId="0" fontId="12" fillId="0" borderId="55" xfId="0" applyFont="1" applyBorder="1" applyAlignment="1" applyProtection="1">
      <alignment horizontal="left" indent="2"/>
      <protection/>
    </xf>
    <xf numFmtId="0" fontId="12" fillId="0" borderId="56" xfId="0" applyFont="1" applyBorder="1" applyAlignment="1" applyProtection="1">
      <alignment horizontal="left" indent="2"/>
      <protection/>
    </xf>
    <xf numFmtId="1" fontId="2" fillId="0" borderId="54" xfId="42" applyNumberFormat="1" applyFont="1" applyBorder="1" applyAlignment="1" applyProtection="1">
      <alignment horizontal="center" vertical="top"/>
      <protection/>
    </xf>
    <xf numFmtId="0" fontId="11" fillId="0" borderId="55" xfId="0" applyFont="1" applyBorder="1" applyAlignment="1" applyProtection="1">
      <alignment/>
      <protection/>
    </xf>
    <xf numFmtId="0" fontId="11" fillId="0" borderId="56" xfId="0" applyFont="1" applyBorder="1" applyAlignment="1" applyProtection="1">
      <alignment/>
      <protection/>
    </xf>
    <xf numFmtId="1" fontId="3" fillId="0" borderId="57" xfId="42" applyNumberFormat="1" applyFont="1" applyBorder="1" applyAlignment="1" applyProtection="1">
      <alignment horizontal="center" vertical="top"/>
      <protection/>
    </xf>
    <xf numFmtId="0" fontId="12" fillId="0" borderId="55" xfId="0" applyFont="1" applyBorder="1" applyAlignment="1" applyProtection="1">
      <alignment/>
      <protection/>
    </xf>
    <xf numFmtId="0" fontId="12" fillId="0" borderId="56" xfId="0" applyFont="1" applyBorder="1" applyAlignment="1" applyProtection="1">
      <alignment/>
      <protection/>
    </xf>
    <xf numFmtId="1" fontId="2" fillId="0" borderId="57" xfId="42" applyNumberFormat="1" applyFont="1" applyBorder="1" applyAlignment="1" applyProtection="1">
      <alignment horizontal="center" vertical="top"/>
      <protection/>
    </xf>
    <xf numFmtId="0" fontId="12" fillId="0" borderId="55" xfId="0" applyFont="1" applyBorder="1" applyAlignment="1" applyProtection="1">
      <alignment horizontal="left" vertical="top" wrapText="1" indent="2"/>
      <protection/>
    </xf>
    <xf numFmtId="0" fontId="12" fillId="0" borderId="56" xfId="0" applyFont="1" applyBorder="1" applyAlignment="1" applyProtection="1">
      <alignment horizontal="left" vertical="top" wrapText="1" indent="2"/>
      <protection/>
    </xf>
    <xf numFmtId="0" fontId="12" fillId="0" borderId="55" xfId="0" applyFont="1" applyBorder="1" applyAlignment="1" applyProtection="1">
      <alignment horizontal="left" vertical="top" indent="2"/>
      <protection/>
    </xf>
    <xf numFmtId="0" fontId="12" fillId="0" borderId="55" xfId="0" applyFont="1" applyBorder="1" applyAlignment="1" applyProtection="1">
      <alignment horizontal="left" vertical="top"/>
      <protection/>
    </xf>
    <xf numFmtId="0" fontId="11" fillId="0" borderId="55" xfId="0" applyFont="1" applyBorder="1" applyAlignment="1" applyProtection="1">
      <alignment vertical="top"/>
      <protection/>
    </xf>
    <xf numFmtId="0" fontId="11" fillId="0" borderId="56" xfId="0" applyFont="1" applyBorder="1" applyAlignment="1" applyProtection="1">
      <alignment vertical="top" wrapText="1"/>
      <protection/>
    </xf>
    <xf numFmtId="0" fontId="11" fillId="0" borderId="57" xfId="0" applyFont="1" applyBorder="1" applyAlignment="1" applyProtection="1">
      <alignment vertical="top"/>
      <protection/>
    </xf>
    <xf numFmtId="1" fontId="2" fillId="0" borderId="58" xfId="42" applyNumberFormat="1" applyFont="1" applyBorder="1" applyAlignment="1" applyProtection="1">
      <alignment horizontal="center" vertical="top"/>
      <protection/>
    </xf>
    <xf numFmtId="0" fontId="11" fillId="0" borderId="59" xfId="0" applyFont="1" applyBorder="1" applyAlignment="1" applyProtection="1">
      <alignment vertical="top"/>
      <protection/>
    </xf>
    <xf numFmtId="0" fontId="11" fillId="0" borderId="60" xfId="0" applyFont="1" applyBorder="1" applyAlignment="1" applyProtection="1">
      <alignment vertical="top" wrapText="1"/>
      <protection/>
    </xf>
    <xf numFmtId="171" fontId="3" fillId="36" borderId="19" xfId="42" applyNumberFormat="1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/>
    </xf>
    <xf numFmtId="0" fontId="3" fillId="0" borderId="62" xfId="0" applyFont="1" applyFill="1" applyBorder="1" applyAlignment="1" applyProtection="1">
      <alignment/>
      <protection/>
    </xf>
    <xf numFmtId="0" fontId="3" fillId="0" borderId="63" xfId="0" applyFont="1" applyFill="1" applyBorder="1" applyAlignment="1" applyProtection="1">
      <alignment/>
      <protection/>
    </xf>
    <xf numFmtId="1" fontId="3" fillId="0" borderId="64" xfId="42" applyNumberFormat="1" applyFont="1" applyBorder="1" applyAlignment="1" applyProtection="1">
      <alignment vertical="top"/>
      <protection/>
    </xf>
    <xf numFmtId="171" fontId="3" fillId="0" borderId="65" xfId="42" applyNumberFormat="1" applyFont="1" applyBorder="1" applyAlignment="1" applyProtection="1">
      <alignment vertical="top" wrapText="1"/>
      <protection/>
    </xf>
    <xf numFmtId="1" fontId="3" fillId="0" borderId="57" xfId="42" applyNumberFormat="1" applyFont="1" applyBorder="1" applyAlignment="1" applyProtection="1">
      <alignment vertical="top"/>
      <protection/>
    </xf>
    <xf numFmtId="171" fontId="2" fillId="0" borderId="55" xfId="42" applyNumberFormat="1" applyFont="1" applyBorder="1" applyAlignment="1" applyProtection="1">
      <alignment vertical="top" wrapText="1"/>
      <protection/>
    </xf>
    <xf numFmtId="171" fontId="3" fillId="0" borderId="55" xfId="42" applyNumberFormat="1" applyFont="1" applyBorder="1" applyAlignment="1" applyProtection="1">
      <alignment horizontal="left" vertical="top" wrapText="1" indent="2"/>
      <protection/>
    </xf>
    <xf numFmtId="1" fontId="2" fillId="0" borderId="57" xfId="42" applyNumberFormat="1" applyFont="1" applyBorder="1" applyAlignment="1" applyProtection="1">
      <alignment vertical="top"/>
      <protection/>
    </xf>
    <xf numFmtId="171" fontId="3" fillId="0" borderId="55" xfId="42" applyNumberFormat="1" applyFont="1" applyBorder="1" applyAlignment="1" applyProtection="1">
      <alignment vertical="top" wrapText="1"/>
      <protection/>
    </xf>
    <xf numFmtId="1" fontId="3" fillId="0" borderId="25" xfId="42" applyNumberFormat="1" applyFont="1" applyBorder="1" applyAlignment="1" applyProtection="1">
      <alignment vertical="top"/>
      <protection/>
    </xf>
    <xf numFmtId="171" fontId="3" fillId="0" borderId="66" xfId="42" applyNumberFormat="1" applyFont="1" applyBorder="1" applyAlignment="1" applyProtection="1">
      <alignment vertical="top" wrapText="1"/>
      <protection/>
    </xf>
    <xf numFmtId="1" fontId="3" fillId="0" borderId="59" xfId="42" applyNumberFormat="1" applyFont="1" applyBorder="1" applyAlignment="1" applyProtection="1">
      <alignment vertical="top"/>
      <protection/>
    </xf>
    <xf numFmtId="171" fontId="3" fillId="0" borderId="67" xfId="42" applyNumberFormat="1" applyFont="1" applyBorder="1" applyAlignment="1" applyProtection="1">
      <alignment vertical="top" wrapText="1"/>
      <protection/>
    </xf>
    <xf numFmtId="171" fontId="3" fillId="34" borderId="15" xfId="42" applyNumberFormat="1" applyFont="1" applyFill="1" applyBorder="1" applyAlignment="1" applyProtection="1">
      <alignment horizontal="center" vertical="top" wrapText="1"/>
      <protection/>
    </xf>
    <xf numFmtId="171" fontId="3" fillId="34" borderId="22" xfId="42" applyNumberFormat="1" applyFont="1" applyFill="1" applyBorder="1" applyAlignment="1" applyProtection="1">
      <alignment horizontal="center" vertical="top" wrapText="1"/>
      <protection/>
    </xf>
    <xf numFmtId="171" fontId="3" fillId="36" borderId="68" xfId="42" applyNumberFormat="1" applyFont="1" applyFill="1" applyBorder="1" applyAlignment="1" applyProtection="1">
      <alignment horizontal="right"/>
      <protection/>
    </xf>
    <xf numFmtId="171" fontId="3" fillId="36" borderId="69" xfId="42" applyNumberFormat="1" applyFont="1" applyFill="1" applyBorder="1" applyAlignment="1" applyProtection="1">
      <alignment horizontal="right"/>
      <protection/>
    </xf>
    <xf numFmtId="171" fontId="3" fillId="36" borderId="70" xfId="42" applyNumberFormat="1" applyFont="1" applyFill="1" applyBorder="1" applyAlignment="1" applyProtection="1">
      <alignment horizontal="right"/>
      <protection/>
    </xf>
    <xf numFmtId="171" fontId="3" fillId="36" borderId="71" xfId="42" applyNumberFormat="1" applyFont="1" applyFill="1" applyBorder="1" applyAlignment="1" applyProtection="1">
      <alignment horizontal="right"/>
      <protection/>
    </xf>
    <xf numFmtId="171" fontId="3" fillId="36" borderId="72" xfId="42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24" xfId="0" applyFont="1" applyBorder="1" applyAlignment="1" applyProtection="1">
      <alignment horizontal="justify" vertical="top"/>
      <protection/>
    </xf>
    <xf numFmtId="0" fontId="3" fillId="0" borderId="73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justify" vertical="top"/>
      <protection/>
    </xf>
    <xf numFmtId="0" fontId="7" fillId="0" borderId="45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77" fontId="3" fillId="0" borderId="0" xfId="0" applyNumberFormat="1" applyFont="1" applyFill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12" fillId="0" borderId="15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justify" vertical="top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178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14" fillId="0" borderId="10" xfId="0" applyFont="1" applyFill="1" applyBorder="1" applyAlignment="1" applyProtection="1">
      <alignment horizontal="center" vertical="top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3" fillId="0" borderId="15" xfId="0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3" fillId="0" borderId="28" xfId="0" applyFont="1" applyFill="1" applyBorder="1" applyAlignment="1" applyProtection="1">
      <alignment vertical="top"/>
      <protection/>
    </xf>
    <xf numFmtId="0" fontId="18" fillId="0" borderId="0" xfId="0" applyFont="1" applyAlignment="1" applyProtection="1">
      <alignment horizontal="left" vertical="top"/>
      <protection/>
    </xf>
    <xf numFmtId="0" fontId="1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185" fontId="18" fillId="35" borderId="0" xfId="42" applyNumberFormat="1" applyFont="1" applyFill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20" xfId="0" applyFont="1" applyFill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2" fillId="0" borderId="21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3" fontId="11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left" vertical="top"/>
      <protection/>
    </xf>
    <xf numFmtId="3" fontId="11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left" vertical="top"/>
      <protection/>
    </xf>
    <xf numFmtId="3" fontId="3" fillId="0" borderId="13" xfId="0" applyNumberFormat="1" applyFont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 locked="0"/>
    </xf>
    <xf numFmtId="0" fontId="3" fillId="0" borderId="21" xfId="0" applyFont="1" applyBorder="1" applyAlignment="1" applyProtection="1">
      <alignment horizontal="justify" vertical="top"/>
      <protection/>
    </xf>
    <xf numFmtId="0" fontId="3" fillId="0" borderId="14" xfId="0" applyFont="1" applyBorder="1" applyAlignment="1" applyProtection="1">
      <alignment horizontal="justify" vertical="top"/>
      <protection/>
    </xf>
    <xf numFmtId="0" fontId="14" fillId="35" borderId="0" xfId="0" applyFont="1" applyFill="1" applyAlignment="1" applyProtection="1">
      <alignment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justify" vertical="top"/>
      <protection/>
    </xf>
    <xf numFmtId="0" fontId="3" fillId="0" borderId="29" xfId="0" applyFont="1" applyBorder="1" applyAlignment="1" applyProtection="1">
      <alignment horizontal="justify" vertical="top" wrapText="1"/>
      <protection/>
    </xf>
    <xf numFmtId="0" fontId="3" fillId="0" borderId="15" xfId="0" applyFont="1" applyBorder="1" applyAlignment="1" applyProtection="1">
      <alignment horizontal="justify" vertical="top" wrapText="1"/>
      <protection/>
    </xf>
    <xf numFmtId="0" fontId="2" fillId="0" borderId="28" xfId="0" applyFont="1" applyBorder="1" applyAlignment="1" applyProtection="1">
      <alignment horizontal="justify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 horizontal="left" vertical="top"/>
      <protection/>
    </xf>
    <xf numFmtId="0" fontId="3" fillId="0" borderId="0" xfId="0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178" fontId="11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left" vertical="top"/>
      <protection/>
    </xf>
    <xf numFmtId="178" fontId="11" fillId="0" borderId="0" xfId="0" applyNumberFormat="1" applyFont="1" applyAlignment="1" applyProtection="1">
      <alignment horizontal="left" vertical="top"/>
      <protection/>
    </xf>
    <xf numFmtId="0" fontId="12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top"/>
      <protection/>
    </xf>
    <xf numFmtId="3" fontId="3" fillId="35" borderId="2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Alignment="1" applyProtection="1">
      <alignment horizontal="left" vertical="top"/>
      <protection/>
    </xf>
    <xf numFmtId="3" fontId="2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justify" vertical="top"/>
      <protection/>
    </xf>
    <xf numFmtId="3" fontId="3" fillId="0" borderId="0" xfId="0" applyNumberFormat="1" applyFont="1" applyAlignment="1" applyProtection="1">
      <alignment vertical="top"/>
      <protection/>
    </xf>
    <xf numFmtId="3" fontId="14" fillId="0" borderId="0" xfId="0" applyNumberFormat="1" applyFont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8" xfId="0" applyNumberFormat="1" applyFont="1" applyBorder="1" applyAlignment="1" applyProtection="1">
      <alignment horizontal="center" vertical="top" wrapText="1"/>
      <protection/>
    </xf>
    <xf numFmtId="3" fontId="2" fillId="0" borderId="12" xfId="0" applyNumberFormat="1" applyFont="1" applyBorder="1" applyAlignment="1" applyProtection="1">
      <alignment horizontal="center" vertical="top" wrapText="1"/>
      <protection/>
    </xf>
    <xf numFmtId="3" fontId="3" fillId="0" borderId="0" xfId="0" applyNumberFormat="1" applyFont="1" applyAlignment="1" applyProtection="1">
      <alignment horizontal="left" vertical="top"/>
      <protection/>
    </xf>
    <xf numFmtId="0" fontId="15" fillId="0" borderId="74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1" fontId="11" fillId="0" borderId="25" xfId="42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vertical="top"/>
      <protection/>
    </xf>
    <xf numFmtId="3" fontId="11" fillId="0" borderId="0" xfId="0" applyNumberFormat="1" applyFont="1" applyAlignment="1" applyProtection="1">
      <alignment vertical="top"/>
      <protection/>
    </xf>
    <xf numFmtId="3" fontId="11" fillId="0" borderId="0" xfId="0" applyNumberFormat="1" applyFont="1" applyFill="1" applyAlignment="1" applyProtection="1">
      <alignment horizontal="left"/>
      <protection/>
    </xf>
    <xf numFmtId="0" fontId="3" fillId="0" borderId="75" xfId="0" applyFont="1" applyFill="1" applyBorder="1" applyAlignment="1" applyProtection="1">
      <alignment horizontal="left" vertical="top"/>
      <protection/>
    </xf>
    <xf numFmtId="0" fontId="14" fillId="0" borderId="76" xfId="0" applyFont="1" applyBorder="1" applyAlignment="1" applyProtection="1">
      <alignment horizontal="left" vertical="top" indent="2"/>
      <protection/>
    </xf>
    <xf numFmtId="0" fontId="2" fillId="0" borderId="77" xfId="0" applyFont="1" applyFill="1" applyBorder="1" applyAlignment="1" applyProtection="1">
      <alignment vertical="top"/>
      <protection/>
    </xf>
    <xf numFmtId="3" fontId="12" fillId="0" borderId="0" xfId="0" applyNumberFormat="1" applyFont="1" applyAlignment="1" applyProtection="1">
      <alignment horizontal="left"/>
      <protection/>
    </xf>
    <xf numFmtId="14" fontId="12" fillId="0" borderId="0" xfId="0" applyNumberFormat="1" applyFont="1" applyAlignment="1" applyProtection="1">
      <alignment horizontal="left"/>
      <protection/>
    </xf>
    <xf numFmtId="0" fontId="0" fillId="0" borderId="0" xfId="0" applyAlignment="1">
      <alignment/>
    </xf>
    <xf numFmtId="3" fontId="3" fillId="0" borderId="13" xfId="0" applyNumberFormat="1" applyFont="1" applyBorder="1" applyAlignment="1" applyProtection="1">
      <alignment horizontal="center" vertical="top" wrapText="1"/>
      <protection/>
    </xf>
    <xf numFmtId="3" fontId="3" fillId="0" borderId="0" xfId="0" applyNumberFormat="1" applyFont="1" applyFill="1" applyAlignment="1" applyProtection="1">
      <alignment horizontal="right" vertical="top"/>
      <protection/>
    </xf>
    <xf numFmtId="172" fontId="14" fillId="0" borderId="0" xfId="42" applyFont="1" applyAlignment="1">
      <alignment horizontal="right"/>
    </xf>
    <xf numFmtId="172" fontId="3" fillId="0" borderId="0" xfId="42" applyFont="1" applyAlignment="1" applyProtection="1">
      <alignment horizontal="right" vertical="top"/>
      <protection locked="0"/>
    </xf>
    <xf numFmtId="172" fontId="2" fillId="0" borderId="10" xfId="42" applyFont="1" applyBorder="1" applyAlignment="1" applyProtection="1">
      <alignment horizontal="right" vertical="top" wrapText="1"/>
      <protection locked="0"/>
    </xf>
    <xf numFmtId="172" fontId="2" fillId="0" borderId="20" xfId="42" applyFont="1" applyBorder="1" applyAlignment="1" applyProtection="1">
      <alignment horizontal="right" vertical="top" wrapText="1"/>
      <protection locked="0"/>
    </xf>
    <xf numFmtId="172" fontId="3" fillId="0" borderId="15" xfId="42" applyFont="1" applyBorder="1" applyAlignment="1" applyProtection="1">
      <alignment horizontal="right"/>
      <protection locked="0"/>
    </xf>
    <xf numFmtId="172" fontId="7" fillId="0" borderId="15" xfId="42" applyFont="1" applyBorder="1" applyAlignment="1" applyProtection="1">
      <alignment horizontal="right" vertical="top" wrapText="1"/>
      <protection locked="0"/>
    </xf>
    <xf numFmtId="172" fontId="7" fillId="0" borderId="22" xfId="42" applyFont="1" applyBorder="1" applyAlignment="1" applyProtection="1">
      <alignment horizontal="right" vertical="top" wrapText="1"/>
      <protection locked="0"/>
    </xf>
    <xf numFmtId="172" fontId="3" fillId="0" borderId="0" xfId="42" applyFont="1" applyFill="1" applyAlignment="1" applyProtection="1">
      <alignment horizontal="right" vertical="top"/>
      <protection/>
    </xf>
    <xf numFmtId="49" fontId="3" fillId="34" borderId="19" xfId="42" applyNumberFormat="1" applyFont="1" applyFill="1" applyBorder="1" applyAlignment="1" applyProtection="1">
      <alignment horizontal="right" vertical="top" wrapText="1"/>
      <protection locked="0"/>
    </xf>
    <xf numFmtId="49" fontId="3" fillId="34" borderId="15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15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 vertical="top"/>
      <protection locked="0"/>
    </xf>
    <xf numFmtId="49" fontId="3" fillId="34" borderId="15" xfId="0" applyNumberFormat="1" applyFont="1" applyFill="1" applyBorder="1" applyAlignment="1" applyProtection="1">
      <alignment horizontal="right" vertical="top" wrapText="1"/>
      <protection locked="0"/>
    </xf>
    <xf numFmtId="49" fontId="3" fillId="0" borderId="15" xfId="0" applyNumberFormat="1" applyFont="1" applyFill="1" applyBorder="1" applyAlignment="1" applyProtection="1">
      <alignment horizontal="right" vertical="top"/>
      <protection locked="0"/>
    </xf>
    <xf numFmtId="49" fontId="12" fillId="0" borderId="15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 vertical="top"/>
      <protection locked="0"/>
    </xf>
    <xf numFmtId="49" fontId="3" fillId="34" borderId="29" xfId="0" applyNumberFormat="1" applyFont="1" applyFill="1" applyBorder="1" applyAlignment="1" applyProtection="1">
      <alignment horizontal="right" vertical="top" wrapText="1"/>
      <protection locked="0"/>
    </xf>
    <xf numFmtId="49" fontId="3" fillId="34" borderId="10" xfId="0" applyNumberFormat="1" applyFont="1" applyFill="1" applyBorder="1" applyAlignment="1" applyProtection="1">
      <alignment horizontal="right" vertical="top" wrapText="1"/>
      <protection locked="0"/>
    </xf>
    <xf numFmtId="172" fontId="3" fillId="36" borderId="19" xfId="42" applyNumberFormat="1" applyFont="1" applyFill="1" applyBorder="1" applyAlignment="1" applyProtection="1">
      <alignment horizontal="right"/>
      <protection/>
    </xf>
    <xf numFmtId="176" fontId="3" fillId="34" borderId="47" xfId="42" applyNumberFormat="1" applyFont="1" applyFill="1" applyBorder="1" applyAlignment="1" applyProtection="1">
      <alignment horizontal="right" vertical="top" wrapText="1"/>
      <protection locked="0"/>
    </xf>
    <xf numFmtId="176" fontId="3" fillId="36" borderId="19" xfId="42" applyNumberFormat="1" applyFont="1" applyFill="1" applyBorder="1" applyAlignment="1" applyProtection="1">
      <alignment horizontal="right"/>
      <protection/>
    </xf>
    <xf numFmtId="176" fontId="3" fillId="34" borderId="78" xfId="42" applyNumberFormat="1" applyFont="1" applyFill="1" applyBorder="1" applyAlignment="1" applyProtection="1">
      <alignment horizontal="right" vertical="top" wrapText="1"/>
      <protection locked="0"/>
    </xf>
    <xf numFmtId="176" fontId="3" fillId="35" borderId="79" xfId="42" applyNumberFormat="1" applyFont="1" applyFill="1" applyBorder="1" applyAlignment="1" applyProtection="1">
      <alignment horizontal="center" vertical="top" wrapText="1"/>
      <protection/>
    </xf>
    <xf numFmtId="176" fontId="2" fillId="35" borderId="47" xfId="42" applyNumberFormat="1" applyFont="1" applyFill="1" applyBorder="1" applyAlignment="1" applyProtection="1">
      <alignment horizontal="center" vertical="top" wrapText="1"/>
      <protection/>
    </xf>
    <xf numFmtId="176" fontId="3" fillId="35" borderId="47" xfId="42" applyNumberFormat="1" applyFont="1" applyFill="1" applyBorder="1" applyAlignment="1" applyProtection="1">
      <alignment horizontal="center" vertical="top" wrapText="1"/>
      <protection/>
    </xf>
    <xf numFmtId="176" fontId="2" fillId="35" borderId="80" xfId="42" applyNumberFormat="1" applyFont="1" applyFill="1" applyBorder="1" applyAlignment="1" applyProtection="1">
      <alignment horizontal="center"/>
      <protection/>
    </xf>
    <xf numFmtId="176" fontId="2" fillId="35" borderId="81" xfId="42" applyNumberFormat="1" applyFont="1" applyFill="1" applyBorder="1" applyAlignment="1" applyProtection="1">
      <alignment horizontal="center" vertical="top" wrapText="1"/>
      <protection/>
    </xf>
    <xf numFmtId="176" fontId="3" fillId="34" borderId="47" xfId="42" applyNumberFormat="1" applyFont="1" applyFill="1" applyBorder="1" applyAlignment="1" applyProtection="1">
      <alignment horizontal="right" vertical="top"/>
      <protection locked="0"/>
    </xf>
    <xf numFmtId="176" fontId="3" fillId="34" borderId="42" xfId="42" applyNumberFormat="1" applyFont="1" applyFill="1" applyBorder="1" applyAlignment="1" applyProtection="1">
      <alignment horizontal="right" vertical="top" wrapText="1"/>
      <protection locked="0"/>
    </xf>
    <xf numFmtId="176" fontId="3" fillId="35" borderId="62" xfId="42" applyNumberFormat="1" applyFont="1" applyFill="1" applyBorder="1" applyAlignment="1" applyProtection="1">
      <alignment horizontal="center" vertical="top" wrapText="1"/>
      <protection/>
    </xf>
    <xf numFmtId="176" fontId="3" fillId="34" borderId="0" xfId="42" applyNumberFormat="1" applyFont="1" applyFill="1" applyBorder="1" applyAlignment="1" applyProtection="1">
      <alignment horizontal="right" vertical="top" wrapText="1"/>
      <protection locked="0"/>
    </xf>
    <xf numFmtId="176" fontId="3" fillId="35" borderId="80" xfId="42" applyNumberFormat="1" applyFont="1" applyFill="1" applyBorder="1" applyAlignment="1" applyProtection="1">
      <alignment horizontal="center" vertical="top" wrapText="1"/>
      <protection/>
    </xf>
    <xf numFmtId="176" fontId="2" fillId="35" borderId="80" xfId="42" applyNumberFormat="1" applyFont="1" applyFill="1" applyBorder="1" applyAlignment="1" applyProtection="1">
      <alignment horizontal="center" vertical="top" wrapText="1"/>
      <protection/>
    </xf>
    <xf numFmtId="176" fontId="3" fillId="34" borderId="82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19" xfId="42" applyNumberFormat="1" applyFont="1" applyFill="1" applyBorder="1" applyAlignment="1" applyProtection="1">
      <alignment horizontal="right" vertical="top" wrapText="1"/>
      <protection locked="0"/>
    </xf>
    <xf numFmtId="176" fontId="3" fillId="35" borderId="15" xfId="42" applyNumberFormat="1" applyFont="1" applyFill="1" applyBorder="1" applyAlignment="1" applyProtection="1">
      <alignment horizontal="right" vertical="top" wrapText="1"/>
      <protection/>
    </xf>
    <xf numFmtId="176" fontId="2" fillId="35" borderId="22" xfId="42" applyNumberFormat="1" applyFont="1" applyFill="1" applyBorder="1" applyAlignment="1" applyProtection="1">
      <alignment horizontal="right" vertical="top" wrapText="1"/>
      <protection/>
    </xf>
    <xf numFmtId="176" fontId="3" fillId="35" borderId="22" xfId="42" applyNumberFormat="1" applyFont="1" applyFill="1" applyBorder="1" applyAlignment="1" applyProtection="1">
      <alignment horizontal="right" vertical="top" wrapText="1"/>
      <protection/>
    </xf>
    <xf numFmtId="176" fontId="2" fillId="35" borderId="83" xfId="42" applyNumberFormat="1" applyFont="1" applyFill="1" applyBorder="1" applyAlignment="1" applyProtection="1">
      <alignment horizontal="right" vertical="top" wrapText="1"/>
      <protection/>
    </xf>
    <xf numFmtId="176" fontId="2" fillId="35" borderId="23" xfId="42" applyNumberFormat="1" applyFont="1" applyFill="1" applyBorder="1" applyAlignment="1" applyProtection="1">
      <alignment horizontal="right" vertical="top" wrapText="1"/>
      <protection/>
    </xf>
    <xf numFmtId="176" fontId="3" fillId="34" borderId="84" xfId="42" applyNumberFormat="1" applyFont="1" applyFill="1" applyBorder="1" applyAlignment="1" applyProtection="1">
      <alignment horizontal="right" vertical="top" wrapText="1"/>
      <protection locked="0"/>
    </xf>
    <xf numFmtId="176" fontId="3" fillId="35" borderId="19" xfId="42" applyNumberFormat="1" applyFont="1" applyFill="1" applyBorder="1" applyAlignment="1" applyProtection="1">
      <alignment horizontal="right" vertical="top" wrapText="1"/>
      <protection/>
    </xf>
    <xf numFmtId="176" fontId="3" fillId="35" borderId="68" xfId="42" applyNumberFormat="1" applyFont="1" applyFill="1" applyBorder="1" applyAlignment="1" applyProtection="1">
      <alignment horizontal="right" vertical="top" wrapText="1"/>
      <protection/>
    </xf>
    <xf numFmtId="176" fontId="3" fillId="34" borderId="68" xfId="42" applyNumberFormat="1" applyFont="1" applyFill="1" applyBorder="1" applyAlignment="1" applyProtection="1">
      <alignment horizontal="right" vertical="top" wrapText="1"/>
      <protection locked="0"/>
    </xf>
    <xf numFmtId="176" fontId="2" fillId="34" borderId="19" xfId="42" applyNumberFormat="1" applyFont="1" applyFill="1" applyBorder="1" applyAlignment="1" applyProtection="1">
      <alignment horizontal="right" vertical="top" wrapText="1"/>
      <protection locked="0"/>
    </xf>
    <xf numFmtId="176" fontId="2" fillId="34" borderId="68" xfId="42" applyNumberFormat="1" applyFont="1" applyFill="1" applyBorder="1" applyAlignment="1" applyProtection="1">
      <alignment horizontal="right" vertical="top" wrapText="1"/>
      <protection locked="0"/>
    </xf>
    <xf numFmtId="176" fontId="3" fillId="36" borderId="68" xfId="42" applyNumberFormat="1" applyFont="1" applyFill="1" applyBorder="1" applyAlignment="1" applyProtection="1">
      <alignment horizontal="right"/>
      <protection/>
    </xf>
    <xf numFmtId="176" fontId="3" fillId="34" borderId="69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71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15" xfId="42" applyNumberFormat="1" applyFont="1" applyFill="1" applyBorder="1" applyAlignment="1" applyProtection="1">
      <alignment horizontal="right" vertical="top" wrapText="1"/>
      <protection locked="0"/>
    </xf>
    <xf numFmtId="176" fontId="14" fillId="0" borderId="0" xfId="0" applyNumberFormat="1" applyFont="1" applyAlignment="1">
      <alignment/>
    </xf>
    <xf numFmtId="176" fontId="3" fillId="0" borderId="15" xfId="42" applyNumberFormat="1" applyFont="1" applyFill="1" applyBorder="1" applyAlignment="1" applyProtection="1">
      <alignment horizontal="right" vertical="top"/>
      <protection locked="0"/>
    </xf>
    <xf numFmtId="176" fontId="12" fillId="0" borderId="15" xfId="42" applyNumberFormat="1" applyFont="1" applyBorder="1" applyAlignment="1" applyProtection="1">
      <alignment horizontal="right"/>
      <protection locked="0"/>
    </xf>
    <xf numFmtId="176" fontId="12" fillId="0" borderId="15" xfId="42" applyNumberFormat="1" applyFont="1" applyFill="1" applyBorder="1" applyAlignment="1" applyProtection="1">
      <alignment horizontal="right"/>
      <protection locked="0"/>
    </xf>
    <xf numFmtId="176" fontId="14" fillId="0" borderId="0" xfId="0" applyNumberFormat="1" applyFont="1" applyFill="1" applyAlignment="1">
      <alignment/>
    </xf>
    <xf numFmtId="176" fontId="12" fillId="0" borderId="20" xfId="42" applyNumberFormat="1" applyFont="1" applyBorder="1" applyAlignment="1" applyProtection="1">
      <alignment horizontal="right"/>
      <protection locked="0"/>
    </xf>
    <xf numFmtId="176" fontId="12" fillId="0" borderId="22" xfId="42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176" fontId="3" fillId="34" borderId="20" xfId="42" applyNumberFormat="1" applyFont="1" applyFill="1" applyBorder="1" applyAlignment="1" applyProtection="1">
      <alignment horizontal="right" vertical="top" wrapText="1"/>
      <protection locked="0"/>
    </xf>
    <xf numFmtId="176" fontId="3" fillId="34" borderId="22" xfId="42" applyNumberFormat="1" applyFont="1" applyFill="1" applyBorder="1" applyAlignment="1" applyProtection="1">
      <alignment horizontal="right" vertical="top" wrapText="1"/>
      <protection locked="0"/>
    </xf>
    <xf numFmtId="176" fontId="2" fillId="35" borderId="23" xfId="42" applyNumberFormat="1" applyFont="1" applyFill="1" applyBorder="1" applyAlignment="1" applyProtection="1">
      <alignment horizontal="right"/>
      <protection/>
    </xf>
    <xf numFmtId="176" fontId="14" fillId="34" borderId="15" xfId="0" applyNumberFormat="1" applyFont="1" applyFill="1" applyBorder="1" applyAlignment="1" applyProtection="1">
      <alignment vertical="top"/>
      <protection locked="0"/>
    </xf>
    <xf numFmtId="176" fontId="14" fillId="35" borderId="28" xfId="0" applyNumberFormat="1" applyFont="1" applyFill="1" applyBorder="1" applyAlignment="1" applyProtection="1">
      <alignment vertical="top"/>
      <protection/>
    </xf>
    <xf numFmtId="49" fontId="14" fillId="34" borderId="15" xfId="0" applyNumberFormat="1" applyFont="1" applyFill="1" applyBorder="1" applyAlignment="1" applyProtection="1">
      <alignment vertical="top"/>
      <protection locked="0"/>
    </xf>
    <xf numFmtId="49" fontId="14" fillId="0" borderId="0" xfId="0" applyNumberFormat="1" applyFont="1" applyFill="1" applyAlignment="1" applyProtection="1">
      <alignment vertical="top"/>
      <protection locked="0"/>
    </xf>
    <xf numFmtId="49" fontId="14" fillId="0" borderId="0" xfId="0" applyNumberFormat="1" applyFont="1" applyAlignment="1" applyProtection="1">
      <alignment/>
      <protection locked="0"/>
    </xf>
    <xf numFmtId="49" fontId="5" fillId="34" borderId="29" xfId="0" applyNumberFormat="1" applyFont="1" applyFill="1" applyBorder="1" applyAlignment="1" applyProtection="1">
      <alignment horizontal="right" vertical="top" wrapText="1"/>
      <protection locked="0"/>
    </xf>
    <xf numFmtId="49" fontId="5" fillId="34" borderId="15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3" fontId="5" fillId="34" borderId="15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176" fontId="3" fillId="34" borderId="10" xfId="0" applyNumberFormat="1" applyFont="1" applyFill="1" applyBorder="1" applyAlignment="1" applyProtection="1">
      <alignment horizontal="justify" vertical="top" wrapText="1"/>
      <protection locked="0"/>
    </xf>
    <xf numFmtId="176" fontId="3" fillId="34" borderId="15" xfId="0" applyNumberFormat="1" applyFont="1" applyFill="1" applyBorder="1" applyAlignment="1" applyProtection="1">
      <alignment horizontal="justify" vertical="top" wrapText="1"/>
      <protection locked="0"/>
    </xf>
    <xf numFmtId="176" fontId="3" fillId="35" borderId="28" xfId="0" applyNumberFormat="1" applyFont="1" applyFill="1" applyBorder="1" applyAlignment="1" applyProtection="1">
      <alignment horizontal="right" vertical="top" wrapText="1"/>
      <protection/>
    </xf>
    <xf numFmtId="176" fontId="3" fillId="0" borderId="0" xfId="0" applyNumberFormat="1" applyFont="1" applyBorder="1" applyAlignment="1" applyProtection="1">
      <alignment horizontal="justify" vertical="top" wrapText="1"/>
      <protection locked="0"/>
    </xf>
    <xf numFmtId="176" fontId="3" fillId="34" borderId="10" xfId="0" applyNumberFormat="1" applyFont="1" applyFill="1" applyBorder="1" applyAlignment="1" applyProtection="1">
      <alignment horizontal="right" vertical="top" wrapText="1"/>
      <protection locked="0"/>
    </xf>
    <xf numFmtId="176" fontId="3" fillId="35" borderId="10" xfId="0" applyNumberFormat="1" applyFon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horizontal="right" vertical="top" wrapText="1"/>
      <protection locked="0"/>
    </xf>
    <xf numFmtId="176" fontId="2" fillId="35" borderId="85" xfId="0" applyNumberFormat="1" applyFont="1" applyFill="1" applyBorder="1" applyAlignment="1" applyProtection="1">
      <alignment vertical="top"/>
      <protection/>
    </xf>
    <xf numFmtId="176" fontId="2" fillId="35" borderId="15" xfId="0" applyNumberFormat="1" applyFont="1" applyFill="1" applyBorder="1" applyAlignment="1" applyProtection="1">
      <alignment vertical="top"/>
      <protection/>
    </xf>
    <xf numFmtId="176" fontId="2" fillId="35" borderId="86" xfId="0" applyNumberFormat="1" applyFont="1" applyFill="1" applyBorder="1" applyAlignment="1" applyProtection="1">
      <alignment vertical="top"/>
      <protection/>
    </xf>
    <xf numFmtId="176" fontId="3" fillId="35" borderId="20" xfId="0" applyNumberFormat="1" applyFont="1" applyFill="1" applyBorder="1" applyAlignment="1" applyProtection="1">
      <alignment vertical="top"/>
      <protection locked="0"/>
    </xf>
    <xf numFmtId="176" fontId="0" fillId="0" borderId="0" xfId="0" applyNumberFormat="1" applyAlignment="1">
      <alignment/>
    </xf>
    <xf numFmtId="176" fontId="3" fillId="35" borderId="22" xfId="0" applyNumberFormat="1" applyFont="1" applyFill="1" applyBorder="1" applyAlignment="1" applyProtection="1">
      <alignment vertical="top"/>
      <protection/>
    </xf>
    <xf numFmtId="176" fontId="3" fillId="35" borderId="22" xfId="0" applyNumberFormat="1" applyFont="1" applyFill="1" applyBorder="1" applyAlignment="1" applyProtection="1">
      <alignment vertical="top"/>
      <protection locked="0"/>
    </xf>
    <xf numFmtId="176" fontId="2" fillId="35" borderId="83" xfId="0" applyNumberFormat="1" applyFont="1" applyFill="1" applyBorder="1" applyAlignment="1" applyProtection="1">
      <alignment vertical="top"/>
      <protection locked="0"/>
    </xf>
    <xf numFmtId="176" fontId="2" fillId="35" borderId="15" xfId="0" applyNumberFormat="1" applyFont="1" applyFill="1" applyBorder="1" applyAlignment="1" applyProtection="1">
      <alignment horizontal="right" vertical="top"/>
      <protection/>
    </xf>
    <xf numFmtId="176" fontId="2" fillId="35" borderId="86" xfId="0" applyNumberFormat="1" applyFont="1" applyFill="1" applyBorder="1" applyAlignment="1" applyProtection="1">
      <alignment horizontal="right" vertical="top"/>
      <protection/>
    </xf>
    <xf numFmtId="176" fontId="2" fillId="35" borderId="45" xfId="0" applyNumberFormat="1" applyFont="1" applyFill="1" applyBorder="1" applyAlignment="1" applyProtection="1">
      <alignment vertical="top"/>
      <protection/>
    </xf>
    <xf numFmtId="176" fontId="14" fillId="0" borderId="0" xfId="0" applyNumberFormat="1" applyFont="1" applyFill="1" applyAlignment="1" applyProtection="1">
      <alignment/>
      <protection locked="0"/>
    </xf>
    <xf numFmtId="176" fontId="9" fillId="0" borderId="34" xfId="0" applyNumberFormat="1" applyFont="1" applyFill="1" applyBorder="1" applyAlignment="1" applyProtection="1">
      <alignment vertical="top"/>
      <protection locked="0"/>
    </xf>
    <xf numFmtId="176" fontId="3" fillId="0" borderId="0" xfId="0" applyNumberFormat="1" applyFont="1" applyFill="1" applyAlignment="1" applyProtection="1">
      <alignment vertical="top"/>
      <protection locked="0"/>
    </xf>
    <xf numFmtId="176" fontId="9" fillId="0" borderId="0" xfId="0" applyNumberFormat="1" applyFont="1" applyFill="1" applyBorder="1" applyAlignment="1" applyProtection="1">
      <alignment vertical="top"/>
      <protection locked="0"/>
    </xf>
    <xf numFmtId="9" fontId="14" fillId="34" borderId="15" xfId="0" applyNumberFormat="1" applyFont="1" applyFill="1" applyBorder="1" applyAlignment="1" applyProtection="1">
      <alignment vertical="top"/>
      <protection locked="0"/>
    </xf>
    <xf numFmtId="49" fontId="3" fillId="34" borderId="15" xfId="0" applyNumberFormat="1" applyFont="1" applyFill="1" applyBorder="1" applyAlignment="1" applyProtection="1">
      <alignment horizontal="right" vertical="top"/>
      <protection locked="0"/>
    </xf>
    <xf numFmtId="49" fontId="3" fillId="34" borderId="15" xfId="0" applyNumberFormat="1" applyFont="1" applyFill="1" applyBorder="1" applyAlignment="1" applyProtection="1">
      <alignment vertical="top"/>
      <protection locked="0"/>
    </xf>
    <xf numFmtId="3" fontId="3" fillId="35" borderId="0" xfId="42" applyNumberFormat="1" applyFont="1" applyFill="1" applyBorder="1" applyAlignment="1" applyProtection="1">
      <alignment horizontal="right" vertical="top" wrapText="1"/>
      <protection locked="0"/>
    </xf>
    <xf numFmtId="3" fontId="3" fillId="35" borderId="0" xfId="0" applyNumberFormat="1" applyFont="1" applyFill="1" applyBorder="1" applyAlignment="1" applyProtection="1">
      <alignment horizontal="right" vertical="top" wrapText="1"/>
      <protection/>
    </xf>
    <xf numFmtId="3" fontId="3" fillId="35" borderId="0" xfId="0" applyNumberFormat="1" applyFont="1" applyFill="1" applyBorder="1" applyAlignment="1" applyProtection="1">
      <alignment horizontal="center" vertical="top" wrapText="1"/>
      <protection/>
    </xf>
    <xf numFmtId="3" fontId="14" fillId="35" borderId="0" xfId="42" applyNumberFormat="1" applyFont="1" applyFill="1" applyAlignment="1" applyProtection="1">
      <alignment horizontal="right"/>
      <protection/>
    </xf>
    <xf numFmtId="3" fontId="3" fillId="35" borderId="0" xfId="0" applyNumberFormat="1" applyFont="1" applyFill="1" applyAlignment="1" applyProtection="1">
      <alignment horizontal="right" vertical="top"/>
      <protection/>
    </xf>
    <xf numFmtId="0" fontId="11" fillId="0" borderId="37" xfId="0" applyFont="1" applyBorder="1" applyAlignment="1" applyProtection="1">
      <alignment vertical="top"/>
      <protection locked="0"/>
    </xf>
    <xf numFmtId="0" fontId="12" fillId="0" borderId="38" xfId="0" applyFont="1" applyBorder="1" applyAlignment="1" applyProtection="1">
      <alignment horizontal="center" vertical="top" wrapText="1"/>
      <protection locked="0"/>
    </xf>
    <xf numFmtId="0" fontId="3" fillId="35" borderId="13" xfId="0" applyFont="1" applyFill="1" applyBorder="1" applyAlignment="1" applyProtection="1">
      <alignment horizontal="center" vertical="top" wrapText="1"/>
      <protection locked="0"/>
    </xf>
    <xf numFmtId="176" fontId="3" fillId="35" borderId="22" xfId="42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3" fontId="3" fillId="35" borderId="15" xfId="0" applyNumberFormat="1" applyFont="1" applyFill="1" applyBorder="1" applyAlignment="1" applyProtection="1">
      <alignment horizontal="right" vertical="top" wrapText="1"/>
      <protection/>
    </xf>
    <xf numFmtId="176" fontId="3" fillId="35" borderId="78" xfId="42" applyNumberFormat="1" applyFont="1" applyFill="1" applyBorder="1" applyAlignment="1" applyProtection="1">
      <alignment horizontal="right" vertical="top" wrapText="1"/>
      <protection/>
    </xf>
    <xf numFmtId="3" fontId="3" fillId="35" borderId="29" xfId="0" applyNumberFormat="1" applyFont="1" applyFill="1" applyBorder="1" applyAlignment="1" applyProtection="1">
      <alignment horizontal="right" vertical="top" wrapText="1"/>
      <protection/>
    </xf>
    <xf numFmtId="0" fontId="5" fillId="34" borderId="29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176" fontId="3" fillId="35" borderId="47" xfId="42" applyNumberFormat="1" applyFont="1" applyFill="1" applyBorder="1" applyAlignment="1" applyProtection="1">
      <alignment horizontal="right" vertical="top" wrapText="1"/>
      <protection/>
    </xf>
    <xf numFmtId="171" fontId="16" fillId="0" borderId="0" xfId="0" applyNumberFormat="1" applyFont="1" applyAlignment="1">
      <alignment/>
    </xf>
    <xf numFmtId="3" fontId="3" fillId="34" borderId="0" xfId="42" applyNumberFormat="1" applyFont="1" applyFill="1" applyAlignment="1" applyProtection="1">
      <alignment vertical="top"/>
      <protection locked="0"/>
    </xf>
    <xf numFmtId="3" fontId="3" fillId="34" borderId="0" xfId="42" applyNumberFormat="1" applyFont="1" applyFill="1" applyAlignment="1" applyProtection="1">
      <alignment horizontal="right" vertical="top"/>
      <protection/>
    </xf>
    <xf numFmtId="3" fontId="3" fillId="34" borderId="0" xfId="42" applyNumberFormat="1" applyFont="1" applyFill="1" applyAlignment="1" applyProtection="1">
      <alignment horizontal="right" vertical="top"/>
      <protection locked="0"/>
    </xf>
    <xf numFmtId="176" fontId="3" fillId="35" borderId="15" xfId="42" applyNumberFormat="1" applyFont="1" applyFill="1" applyBorder="1" applyAlignment="1" applyProtection="1">
      <alignment horizontal="right" vertical="top"/>
      <protection/>
    </xf>
    <xf numFmtId="176" fontId="2" fillId="35" borderId="15" xfId="42" applyNumberFormat="1" applyFont="1" applyFill="1" applyBorder="1" applyAlignment="1" applyProtection="1">
      <alignment horizontal="right" vertical="top"/>
      <protection/>
    </xf>
    <xf numFmtId="176" fontId="2" fillId="35" borderId="85" xfId="42" applyNumberFormat="1" applyFont="1" applyFill="1" applyBorder="1" applyAlignment="1" applyProtection="1">
      <alignment horizontal="right" vertical="top"/>
      <protection/>
    </xf>
    <xf numFmtId="0" fontId="3" fillId="35" borderId="0" xfId="0" applyFont="1" applyFill="1" applyAlignment="1" applyProtection="1">
      <alignment vertical="top"/>
      <protection/>
    </xf>
    <xf numFmtId="3" fontId="3" fillId="0" borderId="0" xfId="42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right" vertical="top" wrapText="1"/>
      <protection/>
    </xf>
    <xf numFmtId="185" fontId="3" fillId="0" borderId="0" xfId="42" applyNumberFormat="1" applyFont="1" applyFill="1" applyBorder="1" applyAlignment="1" applyProtection="1">
      <alignment horizontal="center" vertical="top" wrapText="1"/>
      <protection/>
    </xf>
    <xf numFmtId="3" fontId="3" fillId="0" borderId="0" xfId="42" applyNumberFormat="1" applyFont="1" applyFill="1" applyBorder="1" applyAlignment="1" applyProtection="1">
      <alignment horizontal="right" vertical="top" wrapText="1"/>
      <protection/>
    </xf>
    <xf numFmtId="0" fontId="14" fillId="34" borderId="0" xfId="0" applyFont="1" applyFill="1" applyAlignment="1">
      <alignment/>
    </xf>
    <xf numFmtId="4" fontId="19" fillId="35" borderId="87" xfId="0" applyNumberFormat="1" applyFont="1" applyFill="1" applyBorder="1" applyAlignment="1" applyProtection="1">
      <alignment/>
      <protection/>
    </xf>
    <xf numFmtId="176" fontId="2" fillId="35" borderId="88" xfId="42" applyNumberFormat="1" applyFont="1" applyFill="1" applyBorder="1" applyAlignment="1" applyProtection="1">
      <alignment horizontal="center" vertical="top" wrapText="1"/>
      <protection locked="0"/>
    </xf>
    <xf numFmtId="176" fontId="3" fillId="35" borderId="0" xfId="42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 horizontal="justify" vertical="top"/>
      <protection locked="0"/>
    </xf>
    <xf numFmtId="4" fontId="3" fillId="35" borderId="15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 horizontal="right" vertical="top" wrapText="1"/>
      <protection locked="0"/>
    </xf>
    <xf numFmtId="3" fontId="5" fillId="34" borderId="15" xfId="0" applyNumberFormat="1" applyFont="1" applyFill="1" applyBorder="1" applyAlignment="1" applyProtection="1">
      <alignment/>
      <protection locked="0"/>
    </xf>
    <xf numFmtId="3" fontId="5" fillId="34" borderId="29" xfId="0" applyNumberFormat="1" applyFont="1" applyFill="1" applyBorder="1" applyAlignment="1" applyProtection="1">
      <alignment horizontal="justify" vertical="top"/>
      <protection locked="0"/>
    </xf>
    <xf numFmtId="14" fontId="3" fillId="34" borderId="29" xfId="0" applyNumberFormat="1" applyFont="1" applyFill="1" applyBorder="1" applyAlignment="1" applyProtection="1">
      <alignment horizontal="right" vertical="top" wrapText="1"/>
      <protection locked="0"/>
    </xf>
    <xf numFmtId="0" fontId="3" fillId="34" borderId="29" xfId="0" applyNumberFormat="1" applyFont="1" applyFill="1" applyBorder="1" applyAlignment="1" applyProtection="1">
      <alignment vertical="top" wrapText="1"/>
      <protection locked="0"/>
    </xf>
    <xf numFmtId="3" fontId="3" fillId="34" borderId="29" xfId="0" applyNumberFormat="1" applyFont="1" applyFill="1" applyBorder="1" applyAlignment="1" applyProtection="1">
      <alignment vertical="top" wrapText="1"/>
      <protection locked="0"/>
    </xf>
    <xf numFmtId="4" fontId="3" fillId="35" borderId="29" xfId="0" applyNumberFormat="1" applyFont="1" applyFill="1" applyBorder="1" applyAlignment="1" applyProtection="1">
      <alignment/>
      <protection/>
    </xf>
    <xf numFmtId="3" fontId="3" fillId="34" borderId="29" xfId="0" applyNumberFormat="1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/>
    </xf>
    <xf numFmtId="3" fontId="5" fillId="0" borderId="46" xfId="0" applyNumberFormat="1" applyFont="1" applyBorder="1" applyAlignment="1" applyProtection="1">
      <alignment vertical="top"/>
      <protection/>
    </xf>
    <xf numFmtId="3" fontId="4" fillId="35" borderId="46" xfId="0" applyNumberFormat="1" applyFont="1" applyFill="1" applyBorder="1" applyAlignment="1" applyProtection="1">
      <alignment vertical="top"/>
      <protection/>
    </xf>
    <xf numFmtId="190" fontId="14" fillId="35" borderId="16" xfId="42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72" fontId="3" fillId="0" borderId="0" xfId="42" applyFont="1" applyAlignment="1" applyProtection="1">
      <alignment horizontal="right" vertical="top"/>
      <protection locked="0"/>
    </xf>
    <xf numFmtId="171" fontId="2" fillId="34" borderId="10" xfId="42" applyNumberFormat="1" applyFont="1" applyFill="1" applyBorder="1" applyAlignment="1" applyProtection="1">
      <alignment horizontal="center" vertical="top"/>
      <protection/>
    </xf>
    <xf numFmtId="171" fontId="2" fillId="34" borderId="10" xfId="42" applyNumberFormat="1" applyFont="1" applyFill="1" applyBorder="1" applyAlignment="1" applyProtection="1">
      <alignment/>
      <protection/>
    </xf>
    <xf numFmtId="171" fontId="2" fillId="34" borderId="20" xfId="42" applyNumberFormat="1" applyFont="1" applyFill="1" applyBorder="1" applyAlignment="1" applyProtection="1">
      <alignment/>
      <protection/>
    </xf>
    <xf numFmtId="171" fontId="3" fillId="0" borderId="0" xfId="42" applyNumberFormat="1" applyFont="1" applyAlignment="1" applyProtection="1">
      <alignment horizontal="center" vertical="top"/>
      <protection locked="0"/>
    </xf>
    <xf numFmtId="0" fontId="3" fillId="34" borderId="37" xfId="0" applyFont="1" applyFill="1" applyBorder="1" applyAlignment="1" applyProtection="1">
      <alignment horizontal="justify" vertical="top" wrapText="1"/>
      <protection locked="0"/>
    </xf>
    <xf numFmtId="0" fontId="0" fillId="0" borderId="38" xfId="0" applyBorder="1" applyAlignment="1" applyProtection="1">
      <alignment vertical="top"/>
      <protection locked="0"/>
    </xf>
    <xf numFmtId="0" fontId="3" fillId="0" borderId="61" xfId="0" applyFont="1" applyBorder="1" applyAlignment="1" applyProtection="1">
      <alignment horizontal="justify" vertical="top" wrapText="1"/>
      <protection/>
    </xf>
    <xf numFmtId="0" fontId="0" fillId="0" borderId="89" xfId="0" applyBorder="1" applyAlignment="1" applyProtection="1">
      <alignment vertical="top"/>
      <protection/>
    </xf>
    <xf numFmtId="0" fontId="3" fillId="0" borderId="90" xfId="0" applyFont="1" applyBorder="1" applyAlignment="1" applyProtection="1">
      <alignment horizontal="center" vertical="top" wrapText="1"/>
      <protection/>
    </xf>
    <xf numFmtId="0" fontId="0" fillId="0" borderId="91" xfId="0" applyBorder="1" applyAlignment="1" applyProtection="1">
      <alignment horizontal="center" vertical="top"/>
      <protection/>
    </xf>
    <xf numFmtId="0" fontId="3" fillId="34" borderId="50" xfId="0" applyFont="1" applyFill="1" applyBorder="1" applyAlignment="1" applyProtection="1">
      <alignment horizontal="justify" vertical="top" wrapText="1"/>
      <protection locked="0"/>
    </xf>
    <xf numFmtId="0" fontId="0" fillId="0" borderId="40" xfId="0" applyBorder="1" applyAlignment="1" applyProtection="1">
      <alignment vertical="top"/>
      <protection locked="0"/>
    </xf>
    <xf numFmtId="0" fontId="8" fillId="0" borderId="34" xfId="0" applyFont="1" applyBorder="1" applyAlignment="1" applyProtection="1">
      <alignment horizontal="justify" vertical="top"/>
      <protection locked="0"/>
    </xf>
    <xf numFmtId="0" fontId="8" fillId="0" borderId="0" xfId="0" applyFont="1" applyBorder="1" applyAlignment="1" applyProtection="1">
      <alignment horizontal="justify" vertical="top"/>
      <protection locked="0"/>
    </xf>
    <xf numFmtId="0" fontId="3" fillId="34" borderId="44" xfId="0" applyFont="1" applyFill="1" applyBorder="1" applyAlignment="1" applyProtection="1">
      <alignment horizontal="justify" vertical="top" wrapText="1"/>
      <protection locked="0"/>
    </xf>
    <xf numFmtId="0" fontId="0" fillId="0" borderId="35" xfId="0" applyBorder="1" applyAlignment="1" applyProtection="1">
      <alignment vertical="top"/>
      <protection locked="0"/>
    </xf>
    <xf numFmtId="0" fontId="3" fillId="34" borderId="15" xfId="0" applyFont="1" applyFill="1" applyBorder="1" applyAlignment="1" applyProtection="1">
      <alignment horizontal="justify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horizontal="center" vertical="top" wrapText="1"/>
      <protection/>
    </xf>
    <xf numFmtId="0" fontId="0" fillId="0" borderId="92" xfId="0" applyBorder="1" applyAlignment="1" applyProtection="1">
      <alignment vertical="top"/>
      <protection/>
    </xf>
    <xf numFmtId="0" fontId="14" fillId="34" borderId="15" xfId="0" applyFont="1" applyFill="1" applyBorder="1" applyAlignment="1" applyProtection="1">
      <alignment vertical="top"/>
      <protection locked="0"/>
    </xf>
    <xf numFmtId="0" fontId="14" fillId="0" borderId="16" xfId="0" applyFont="1" applyBorder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justify" vertical="top" wrapText="1"/>
      <protection locked="0"/>
    </xf>
    <xf numFmtId="0" fontId="14" fillId="34" borderId="10" xfId="0" applyFont="1" applyFill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 horizontal="left" vertical="top" indent="2"/>
      <protection/>
    </xf>
    <xf numFmtId="0" fontId="14" fillId="0" borderId="38" xfId="0" applyFont="1" applyFill="1" applyBorder="1" applyAlignment="1" applyProtection="1">
      <alignment horizontal="left" vertical="top" indent="2"/>
      <protection/>
    </xf>
    <xf numFmtId="0" fontId="2" fillId="0" borderId="44" xfId="0" applyFont="1" applyFill="1" applyBorder="1" applyAlignment="1" applyProtection="1">
      <alignment vertical="top"/>
      <protection/>
    </xf>
    <xf numFmtId="0" fontId="14" fillId="0" borderId="35" xfId="0" applyFont="1" applyBorder="1" applyAlignment="1" applyProtection="1">
      <alignment vertical="top"/>
      <protection/>
    </xf>
    <xf numFmtId="0" fontId="14" fillId="0" borderId="38" xfId="0" applyFont="1" applyBorder="1" applyAlignment="1" applyProtection="1">
      <alignment horizontal="left" vertical="top" indent="2"/>
      <protection/>
    </xf>
    <xf numFmtId="0" fontId="3" fillId="0" borderId="50" xfId="0" applyFont="1" applyFill="1" applyBorder="1" applyAlignment="1" applyProtection="1">
      <alignment horizontal="center" vertical="top"/>
      <protection/>
    </xf>
    <xf numFmtId="0" fontId="14" fillId="0" borderId="40" xfId="0" applyFont="1" applyBorder="1" applyAlignment="1" applyProtection="1">
      <alignment horizontal="center" vertical="top"/>
      <protection/>
    </xf>
    <xf numFmtId="0" fontId="3" fillId="0" borderId="37" xfId="0" applyFont="1" applyFill="1" applyBorder="1" applyAlignment="1" applyProtection="1">
      <alignment vertical="top"/>
      <protection/>
    </xf>
    <xf numFmtId="0" fontId="14" fillId="0" borderId="38" xfId="0" applyFont="1" applyFill="1" applyBorder="1" applyAlignment="1" applyProtection="1">
      <alignment vertical="top"/>
      <protection/>
    </xf>
    <xf numFmtId="0" fontId="2" fillId="0" borderId="37" xfId="0" applyFont="1" applyFill="1" applyBorder="1" applyAlignment="1" applyProtection="1">
      <alignment vertical="top" wrapText="1"/>
      <protection/>
    </xf>
    <xf numFmtId="0" fontId="2" fillId="0" borderId="38" xfId="0" applyFont="1" applyFill="1" applyBorder="1" applyAlignment="1" applyProtection="1">
      <alignment vertical="top"/>
      <protection/>
    </xf>
    <xf numFmtId="3" fontId="3" fillId="0" borderId="18" xfId="0" applyNumberFormat="1" applyFont="1" applyBorder="1" applyAlignment="1" applyProtection="1">
      <alignment vertical="top"/>
      <protection/>
    </xf>
    <xf numFmtId="3" fontId="3" fillId="0" borderId="80" xfId="0" applyNumberFormat="1" applyFont="1" applyBorder="1" applyAlignment="1" applyProtection="1">
      <alignment vertical="top"/>
      <protection/>
    </xf>
    <xf numFmtId="3" fontId="3" fillId="0" borderId="88" xfId="0" applyNumberFormat="1" applyFont="1" applyBorder="1" applyAlignment="1" applyProtection="1">
      <alignment vertical="top"/>
      <protection/>
    </xf>
    <xf numFmtId="3" fontId="3" fillId="0" borderId="18" xfId="0" applyNumberFormat="1" applyFont="1" applyBorder="1" applyAlignment="1" applyProtection="1">
      <alignment vertical="top" wrapText="1"/>
      <protection/>
    </xf>
    <xf numFmtId="3" fontId="3" fillId="0" borderId="80" xfId="0" applyNumberFormat="1" applyFont="1" applyBorder="1" applyAlignment="1" applyProtection="1">
      <alignment vertical="top" wrapText="1"/>
      <protection/>
    </xf>
    <xf numFmtId="3" fontId="3" fillId="0" borderId="88" xfId="0" applyNumberFormat="1" applyFont="1" applyBorder="1" applyAlignment="1" applyProtection="1">
      <alignment vertical="top" wrapText="1"/>
      <protection/>
    </xf>
    <xf numFmtId="3" fontId="3" fillId="0" borderId="80" xfId="0" applyNumberFormat="1" applyFont="1" applyBorder="1" applyAlignment="1" applyProtection="1">
      <alignment horizontal="center" vertical="top"/>
      <protection/>
    </xf>
    <xf numFmtId="3" fontId="3" fillId="0" borderId="88" xfId="0" applyNumberFormat="1" applyFont="1" applyBorder="1" applyAlignment="1" applyProtection="1">
      <alignment horizontal="center" vertical="top"/>
      <protection/>
    </xf>
    <xf numFmtId="3" fontId="3" fillId="0" borderId="80" xfId="0" applyNumberFormat="1" applyFont="1" applyBorder="1" applyAlignment="1" applyProtection="1">
      <alignment horizontal="center" vertical="top" wrapText="1"/>
      <protection/>
    </xf>
    <xf numFmtId="3" fontId="3" fillId="0" borderId="88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3" fontId="5" fillId="0" borderId="13" xfId="0" applyNumberFormat="1" applyFont="1" applyBorder="1" applyAlignment="1" applyProtection="1">
      <alignment horizontal="center" vertical="top" wrapText="1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horizontal="center" vertical="top" wrapText="1"/>
      <protection/>
    </xf>
    <xf numFmtId="3" fontId="3" fillId="0" borderId="13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justify" vertical="top"/>
      <protection/>
    </xf>
    <xf numFmtId="0" fontId="14" fillId="0" borderId="15" xfId="0" applyFont="1" applyBorder="1" applyAlignment="1" applyProtection="1">
      <alignment horizontal="justify" vertical="top"/>
      <protection/>
    </xf>
    <xf numFmtId="0" fontId="2" fillId="0" borderId="26" xfId="0" applyFont="1" applyBorder="1" applyAlignment="1" applyProtection="1">
      <alignment horizontal="justify" vertical="top"/>
      <protection/>
    </xf>
    <xf numFmtId="0" fontId="2" fillId="0" borderId="16" xfId="0" applyFont="1" applyBorder="1" applyAlignment="1" applyProtection="1">
      <alignment horizontal="justify" vertical="top"/>
      <protection/>
    </xf>
    <xf numFmtId="0" fontId="3" fillId="0" borderId="93" xfId="0" applyFont="1" applyBorder="1" applyAlignment="1" applyProtection="1">
      <alignment horizontal="justify" vertical="top"/>
      <protection/>
    </xf>
    <xf numFmtId="0" fontId="3" fillId="0" borderId="40" xfId="0" applyFont="1" applyBorder="1" applyAlignment="1" applyProtection="1">
      <alignment horizontal="justify" vertical="top"/>
      <protection/>
    </xf>
    <xf numFmtId="0" fontId="3" fillId="0" borderId="14" xfId="0" applyFont="1" applyBorder="1" applyAlignment="1" applyProtection="1">
      <alignment horizontal="justify" vertical="top"/>
      <protection/>
    </xf>
    <xf numFmtId="0" fontId="14" fillId="0" borderId="28" xfId="0" applyFont="1" applyBorder="1" applyAlignment="1" applyProtection="1">
      <alignment horizontal="justify" vertical="top"/>
      <protection/>
    </xf>
    <xf numFmtId="3" fontId="3" fillId="0" borderId="21" xfId="0" applyNumberFormat="1" applyFont="1" applyBorder="1" applyAlignment="1" applyProtection="1">
      <alignment horizontal="left" vertical="top" indent="2"/>
      <protection/>
    </xf>
    <xf numFmtId="3" fontId="3" fillId="0" borderId="15" xfId="0" applyNumberFormat="1" applyFont="1" applyBorder="1" applyAlignment="1" applyProtection="1">
      <alignment horizontal="left" vertical="top" indent="2"/>
      <protection/>
    </xf>
    <xf numFmtId="3" fontId="2" fillId="0" borderId="21" xfId="0" applyNumberFormat="1" applyFont="1" applyBorder="1" applyAlignment="1" applyProtection="1">
      <alignment horizontal="justify" vertical="top"/>
      <protection/>
    </xf>
    <xf numFmtId="3" fontId="14" fillId="0" borderId="15" xfId="0" applyNumberFormat="1" applyFont="1" applyBorder="1" applyAlignment="1" applyProtection="1">
      <alignment horizontal="justify" vertical="top"/>
      <protection/>
    </xf>
    <xf numFmtId="3" fontId="3" fillId="0" borderId="48" xfId="0" applyNumberFormat="1" applyFont="1" applyFill="1" applyBorder="1" applyAlignment="1" applyProtection="1">
      <alignment horizontal="justify" vertical="top"/>
      <protection locked="0"/>
    </xf>
    <xf numFmtId="3" fontId="14" fillId="0" borderId="48" xfId="0" applyNumberFormat="1" applyFont="1" applyFill="1" applyBorder="1" applyAlignment="1" applyProtection="1">
      <alignment vertical="top"/>
      <protection locked="0"/>
    </xf>
    <xf numFmtId="3" fontId="2" fillId="0" borderId="24" xfId="0" applyNumberFormat="1" applyFont="1" applyBorder="1" applyAlignment="1" applyProtection="1">
      <alignment horizontal="justify" vertical="top"/>
      <protection/>
    </xf>
    <xf numFmtId="3" fontId="14" fillId="0" borderId="34" xfId="0" applyNumberFormat="1" applyFont="1" applyBorder="1" applyAlignment="1" applyProtection="1">
      <alignment horizontal="justify" vertical="top"/>
      <protection/>
    </xf>
    <xf numFmtId="3" fontId="2" fillId="0" borderId="11" xfId="0" applyNumberFormat="1" applyFont="1" applyBorder="1" applyAlignment="1" applyProtection="1">
      <alignment horizontal="justify" vertical="top"/>
      <protection/>
    </xf>
    <xf numFmtId="3" fontId="14" fillId="0" borderId="10" xfId="0" applyNumberFormat="1" applyFont="1" applyBorder="1" applyAlignment="1" applyProtection="1">
      <alignment horizontal="justify" vertical="top"/>
      <protection/>
    </xf>
    <xf numFmtId="3" fontId="3" fillId="0" borderId="0" xfId="0" applyNumberFormat="1" applyFont="1" applyAlignment="1" applyProtection="1">
      <alignment horizontal="center" vertical="top"/>
      <protection locked="0"/>
    </xf>
    <xf numFmtId="3" fontId="14" fillId="0" borderId="0" xfId="0" applyNumberFormat="1" applyFont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/>
    </xf>
    <xf numFmtId="3" fontId="14" fillId="0" borderId="0" xfId="0" applyNumberFormat="1" applyFont="1" applyFill="1" applyAlignment="1" applyProtection="1">
      <alignment/>
      <protection/>
    </xf>
    <xf numFmtId="3" fontId="2" fillId="0" borderId="21" xfId="0" applyNumberFormat="1" applyFont="1" applyBorder="1" applyAlignment="1" applyProtection="1">
      <alignment horizontal="left" vertical="top" indent="2"/>
      <protection/>
    </xf>
    <xf numFmtId="3" fontId="14" fillId="0" borderId="15" xfId="0" applyNumberFormat="1" applyFont="1" applyBorder="1" applyAlignment="1" applyProtection="1">
      <alignment horizontal="left" vertical="top" indent="2"/>
      <protection/>
    </xf>
    <xf numFmtId="3" fontId="3" fillId="0" borderId="0" xfId="0" applyNumberFormat="1" applyFont="1" applyFill="1" applyAlignment="1" applyProtection="1">
      <alignment horizontal="left" vertical="top"/>
      <protection locked="0"/>
    </xf>
    <xf numFmtId="3" fontId="14" fillId="0" borderId="0" xfId="0" applyNumberFormat="1" applyFont="1" applyFill="1" applyAlignment="1" applyProtection="1">
      <alignment vertical="top"/>
      <protection locked="0"/>
    </xf>
    <xf numFmtId="3" fontId="2" fillId="0" borderId="14" xfId="0" applyNumberFormat="1" applyFont="1" applyBorder="1" applyAlignment="1" applyProtection="1">
      <alignment horizontal="left" vertical="top" indent="2"/>
      <protection/>
    </xf>
    <xf numFmtId="3" fontId="14" fillId="0" borderId="28" xfId="0" applyNumberFormat="1" applyFont="1" applyBorder="1" applyAlignment="1" applyProtection="1">
      <alignment horizontal="left" vertical="top" indent="2"/>
      <protection/>
    </xf>
    <xf numFmtId="3" fontId="2" fillId="0" borderId="0" xfId="0" applyNumberFormat="1" applyFont="1" applyAlignment="1" applyProtection="1">
      <alignment horizontal="left" vertical="top"/>
      <protection/>
    </xf>
    <xf numFmtId="3" fontId="18" fillId="0" borderId="0" xfId="0" applyNumberFormat="1" applyFont="1" applyAlignment="1" applyProtection="1">
      <alignment horizontal="left" vertical="top"/>
      <protection/>
    </xf>
    <xf numFmtId="3" fontId="3" fillId="0" borderId="21" xfId="0" applyNumberFormat="1" applyFont="1" applyBorder="1" applyAlignment="1" applyProtection="1">
      <alignment horizontal="justify" vertical="top"/>
      <protection/>
    </xf>
    <xf numFmtId="3" fontId="2" fillId="0" borderId="26" xfId="0" applyNumberFormat="1" applyFont="1" applyBorder="1" applyAlignment="1" applyProtection="1">
      <alignment horizontal="justify" vertical="top"/>
      <protection/>
    </xf>
    <xf numFmtId="3" fontId="14" fillId="0" borderId="16" xfId="0" applyNumberFormat="1" applyFont="1" applyBorder="1" applyAlignment="1" applyProtection="1">
      <alignment horizontal="justify" vertical="top"/>
      <protection/>
    </xf>
    <xf numFmtId="3" fontId="3" fillId="0" borderId="33" xfId="0" applyNumberFormat="1" applyFont="1" applyBorder="1" applyAlignment="1" applyProtection="1">
      <alignment horizontal="justify" vertical="top"/>
      <protection/>
    </xf>
    <xf numFmtId="3" fontId="14" fillId="0" borderId="29" xfId="0" applyNumberFormat="1" applyFont="1" applyBorder="1" applyAlignment="1" applyProtection="1">
      <alignment horizontal="justify" vertical="top"/>
      <protection/>
    </xf>
    <xf numFmtId="3" fontId="3" fillId="0" borderId="14" xfId="0" applyNumberFormat="1" applyFont="1" applyBorder="1" applyAlignment="1" applyProtection="1">
      <alignment horizontal="justify" vertical="top"/>
      <protection/>
    </xf>
    <xf numFmtId="3" fontId="14" fillId="0" borderId="28" xfId="0" applyNumberFormat="1" applyFont="1" applyBorder="1" applyAlignment="1" applyProtection="1">
      <alignment horizontal="justify" vertical="top"/>
      <protection/>
    </xf>
    <xf numFmtId="0" fontId="0" fillId="0" borderId="0" xfId="0" applyAlignment="1">
      <alignment vertical="top"/>
    </xf>
    <xf numFmtId="0" fontId="14" fillId="34" borderId="38" xfId="0" applyFont="1" applyFill="1" applyBorder="1" applyAlignment="1" applyProtection="1">
      <alignment horizontal="justify" vertical="top" wrapText="1"/>
      <protection locked="0"/>
    </xf>
    <xf numFmtId="0" fontId="2" fillId="0" borderId="48" xfId="0" applyFont="1" applyBorder="1" applyAlignment="1" applyProtection="1">
      <alignment vertical="top"/>
      <protection locked="0"/>
    </xf>
    <xf numFmtId="0" fontId="14" fillId="0" borderId="48" xfId="0" applyFont="1" applyBorder="1" applyAlignment="1" applyProtection="1">
      <alignment vertical="top"/>
      <protection locked="0"/>
    </xf>
    <xf numFmtId="0" fontId="14" fillId="0" borderId="16" xfId="0" applyFont="1" applyBorder="1" applyAlignment="1" applyProtection="1">
      <alignment horizontal="center"/>
      <protection/>
    </xf>
    <xf numFmtId="0" fontId="14" fillId="34" borderId="40" xfId="0" applyFont="1" applyFill="1" applyBorder="1" applyAlignment="1" applyProtection="1">
      <alignment horizontal="justify" vertical="top" wrapText="1"/>
      <protection locked="0"/>
    </xf>
    <xf numFmtId="0" fontId="2" fillId="0" borderId="44" xfId="0" applyFont="1" applyBorder="1" applyAlignment="1" applyProtection="1">
      <alignment horizontal="justify" vertical="top" wrapText="1"/>
      <protection locked="0"/>
    </xf>
    <xf numFmtId="0" fontId="14" fillId="0" borderId="36" xfId="0" applyFont="1" applyBorder="1" applyAlignment="1" applyProtection="1">
      <alignment horizontal="justify" vertical="top" wrapText="1"/>
      <protection locked="0"/>
    </xf>
    <xf numFmtId="3" fontId="3" fillId="0" borderId="48" xfId="0" applyNumberFormat="1" applyFont="1" applyBorder="1" applyAlignment="1" applyProtection="1">
      <alignment horizontal="justify" vertical="top"/>
      <protection/>
    </xf>
    <xf numFmtId="3" fontId="14" fillId="0" borderId="48" xfId="0" applyNumberFormat="1" applyFont="1" applyBorder="1" applyAlignment="1" applyProtection="1">
      <alignment vertical="top"/>
      <protection/>
    </xf>
    <xf numFmtId="3" fontId="2" fillId="0" borderId="14" xfId="0" applyNumberFormat="1" applyFont="1" applyBorder="1" applyAlignment="1" applyProtection="1">
      <alignment horizontal="justify" vertical="top"/>
      <protection/>
    </xf>
    <xf numFmtId="3" fontId="3" fillId="0" borderId="38" xfId="0" applyNumberFormat="1" applyFont="1" applyBorder="1" applyAlignment="1" applyProtection="1">
      <alignment horizontal="left" vertical="top" indent="2"/>
      <protection/>
    </xf>
    <xf numFmtId="3" fontId="2" fillId="0" borderId="38" xfId="0" applyNumberFormat="1" applyFont="1" applyBorder="1" applyAlignment="1" applyProtection="1">
      <alignment horizontal="justify" vertical="top"/>
      <protection/>
    </xf>
    <xf numFmtId="3" fontId="2" fillId="0" borderId="40" xfId="0" applyNumberFormat="1" applyFont="1" applyBorder="1" applyAlignment="1" applyProtection="1">
      <alignment horizontal="justify" vertical="top"/>
      <protection/>
    </xf>
    <xf numFmtId="3" fontId="2" fillId="0" borderId="35" xfId="0" applyNumberFormat="1" applyFont="1" applyBorder="1" applyAlignment="1" applyProtection="1">
      <alignment horizontal="justify" vertical="top"/>
      <protection/>
    </xf>
    <xf numFmtId="3" fontId="12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left"/>
    </xf>
    <xf numFmtId="3" fontId="2" fillId="0" borderId="34" xfId="0" applyNumberFormat="1" applyFont="1" applyBorder="1" applyAlignment="1" applyProtection="1">
      <alignment horizontal="justify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2" fillId="0" borderId="50" xfId="0" applyFont="1" applyFill="1" applyBorder="1" applyAlignment="1" applyProtection="1">
      <alignment horizontal="center" vertical="top"/>
      <protection/>
    </xf>
    <xf numFmtId="0" fontId="2" fillId="0" borderId="40" xfId="0" applyFont="1" applyFill="1" applyBorder="1" applyAlignment="1" applyProtection="1">
      <alignment horizontal="center" vertical="top"/>
      <protection/>
    </xf>
    <xf numFmtId="0" fontId="3" fillId="0" borderId="37" xfId="0" applyFont="1" applyBorder="1" applyAlignment="1" applyProtection="1">
      <alignment horizontal="justify" vertical="top" wrapText="1"/>
      <protection/>
    </xf>
    <xf numFmtId="0" fontId="3" fillId="0" borderId="38" xfId="0" applyFont="1" applyBorder="1" applyAlignment="1" applyProtection="1">
      <alignment horizontal="justify" vertical="top" wrapText="1"/>
      <protection/>
    </xf>
    <xf numFmtId="0" fontId="3" fillId="0" borderId="26" xfId="0" applyFont="1" applyBorder="1" applyAlignment="1" applyProtection="1">
      <alignment horizontal="justify" vertical="top" wrapText="1"/>
      <protection/>
    </xf>
    <xf numFmtId="0" fontId="3" fillId="0" borderId="16" xfId="0" applyFont="1" applyBorder="1" applyAlignment="1" applyProtection="1">
      <alignment horizontal="justify" vertical="top" wrapText="1"/>
      <protection/>
    </xf>
    <xf numFmtId="0" fontId="3" fillId="0" borderId="50" xfId="0" applyFont="1" applyBorder="1" applyAlignment="1" applyProtection="1">
      <alignment horizontal="justify" vertical="top" wrapText="1"/>
      <protection/>
    </xf>
    <xf numFmtId="0" fontId="3" fillId="0" borderId="40" xfId="0" applyFont="1" applyBorder="1" applyAlignment="1" applyProtection="1">
      <alignment horizontal="justify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justify" vertical="top" wrapText="1"/>
      <protection/>
    </xf>
    <xf numFmtId="0" fontId="2" fillId="0" borderId="35" xfId="0" applyFont="1" applyBorder="1" applyAlignment="1" applyProtection="1">
      <alignment horizontal="justify" vertical="top" wrapText="1"/>
      <protection/>
    </xf>
    <xf numFmtId="0" fontId="0" fillId="0" borderId="0" xfId="0" applyAlignment="1">
      <alignment/>
    </xf>
    <xf numFmtId="0" fontId="0" fillId="0" borderId="40" xfId="0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2" fillId="0" borderId="17" xfId="0" applyFont="1" applyFill="1" applyBorder="1" applyAlignment="1" applyProtection="1">
      <alignment vertical="top"/>
      <protection locked="0"/>
    </xf>
    <xf numFmtId="0" fontId="14" fillId="0" borderId="36" xfId="0" applyFont="1" applyBorder="1" applyAlignment="1" applyProtection="1">
      <alignment vertical="top"/>
      <protection locked="0"/>
    </xf>
    <xf numFmtId="0" fontId="2" fillId="0" borderId="50" xfId="0" applyFont="1" applyFill="1" applyBorder="1" applyAlignment="1" applyProtection="1">
      <alignment horizontal="center" vertical="top"/>
      <protection locked="0"/>
    </xf>
    <xf numFmtId="0" fontId="0" fillId="0" borderId="40" xfId="0" applyBorder="1" applyAlignment="1">
      <alignment horizontal="center" vertical="top"/>
    </xf>
    <xf numFmtId="0" fontId="2" fillId="0" borderId="48" xfId="0" applyFont="1" applyFill="1" applyBorder="1" applyAlignment="1" applyProtection="1">
      <alignment vertical="top"/>
      <protection/>
    </xf>
    <xf numFmtId="0" fontId="14" fillId="0" borderId="48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justify" vertical="top" wrapText="1"/>
      <protection locked="0"/>
    </xf>
    <xf numFmtId="0" fontId="0" fillId="0" borderId="38" xfId="0" applyBorder="1" applyAlignment="1" applyProtection="1">
      <alignment horizontal="justify" vertical="top" wrapText="1"/>
      <protection locked="0"/>
    </xf>
    <xf numFmtId="0" fontId="0" fillId="0" borderId="35" xfId="0" applyBorder="1" applyAlignment="1">
      <alignment horizontal="justify" vertical="top" wrapText="1"/>
    </xf>
    <xf numFmtId="0" fontId="11" fillId="0" borderId="15" xfId="0" applyFont="1" applyBorder="1" applyAlignment="1" applyProtection="1">
      <alignment vertical="top"/>
      <protection locked="0"/>
    </xf>
    <xf numFmtId="0" fontId="14" fillId="0" borderId="15" xfId="0" applyFont="1" applyBorder="1" applyAlignment="1" applyProtection="1">
      <alignment vertical="top"/>
      <protection locked="0"/>
    </xf>
    <xf numFmtId="0" fontId="11" fillId="0" borderId="15" xfId="0" applyFont="1" applyFill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2" fillId="0" borderId="74" xfId="0" applyFont="1" applyBorder="1" applyAlignment="1" applyProtection="1">
      <alignment vertical="top"/>
      <protection locked="0"/>
    </xf>
    <xf numFmtId="0" fontId="14" fillId="0" borderId="31" xfId="0" applyFont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vertical="top"/>
      <protection locked="0"/>
    </xf>
    <xf numFmtId="0" fontId="14" fillId="0" borderId="29" xfId="0" applyFont="1" applyBorder="1" applyAlignment="1" applyProtection="1">
      <alignment vertical="top"/>
      <protection locked="0"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0" fontId="3" fillId="0" borderId="26" xfId="0" applyFont="1" applyBorder="1" applyAlignment="1" applyProtection="1">
      <alignment horizontal="justify" vertical="top"/>
      <protection/>
    </xf>
    <xf numFmtId="0" fontId="14" fillId="0" borderId="46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justify" vertical="top" wrapText="1"/>
      <protection/>
    </xf>
    <xf numFmtId="0" fontId="14" fillId="0" borderId="13" xfId="0" applyFont="1" applyBorder="1" applyAlignment="1" applyProtection="1">
      <alignment horizontal="justify" vertical="top" wrapText="1"/>
      <protection/>
    </xf>
    <xf numFmtId="0" fontId="14" fillId="0" borderId="0" xfId="0" applyFont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showGridLines="0" tabSelected="1" zoomScalePageLayoutView="0" workbookViewId="0" topLeftCell="A1">
      <selection activeCell="C11" sqref="C11"/>
    </sheetView>
  </sheetViews>
  <sheetFormatPr defaultColWidth="9.140625" defaultRowHeight="15"/>
  <cols>
    <col min="1" max="1" width="10.00390625" style="76" customWidth="1"/>
    <col min="2" max="2" width="19.57421875" style="76" customWidth="1"/>
    <col min="3" max="3" width="36.00390625" style="76" customWidth="1"/>
    <col min="4" max="4" width="18.421875" style="93" customWidth="1"/>
    <col min="5" max="5" width="19.28125" style="76" customWidth="1"/>
    <col min="6" max="6" width="17.140625" style="76" customWidth="1"/>
    <col min="7" max="7" width="9.140625" style="76" customWidth="1"/>
    <col min="8" max="8" width="13.57421875" style="76" bestFit="1" customWidth="1"/>
    <col min="9" max="16384" width="9.140625" style="76" customWidth="1"/>
  </cols>
  <sheetData>
    <row r="1" spans="1:7" ht="14.25">
      <c r="A1" s="49" t="s">
        <v>284</v>
      </c>
      <c r="B1" s="49"/>
      <c r="C1" s="238" t="s">
        <v>413</v>
      </c>
      <c r="E1" s="75"/>
      <c r="F1" s="75"/>
      <c r="G1" s="75"/>
    </row>
    <row r="2" spans="1:7" ht="14.25">
      <c r="A2" s="49" t="s">
        <v>285</v>
      </c>
      <c r="B2" s="49"/>
      <c r="C2" s="238" t="s">
        <v>289</v>
      </c>
      <c r="E2" s="75"/>
      <c r="F2" s="75"/>
      <c r="G2" s="75"/>
    </row>
    <row r="3" spans="1:7" ht="14.25">
      <c r="A3" s="49" t="s">
        <v>282</v>
      </c>
      <c r="B3" s="49"/>
      <c r="C3" s="79" t="s">
        <v>290</v>
      </c>
      <c r="E3" s="77"/>
      <c r="F3" s="77"/>
      <c r="G3" s="77"/>
    </row>
    <row r="4" spans="1:7" ht="14.25">
      <c r="A4" s="49" t="s">
        <v>283</v>
      </c>
      <c r="B4" s="49"/>
      <c r="C4" s="79" t="s">
        <v>366</v>
      </c>
      <c r="E4" s="77"/>
      <c r="F4" s="77"/>
      <c r="G4" s="78"/>
    </row>
    <row r="5" spans="1:7" ht="14.25">
      <c r="A5" s="49" t="s">
        <v>294</v>
      </c>
      <c r="B5" s="49"/>
      <c r="C5" s="53" t="s">
        <v>419</v>
      </c>
      <c r="E5" s="80"/>
      <c r="F5" s="51"/>
      <c r="G5" s="78"/>
    </row>
    <row r="6" spans="1:7" ht="14.25">
      <c r="A6" s="49" t="s">
        <v>293</v>
      </c>
      <c r="B6" s="49"/>
      <c r="C6" s="238" t="s">
        <v>415</v>
      </c>
      <c r="E6" s="81"/>
      <c r="F6" s="50"/>
      <c r="G6" s="50"/>
    </row>
    <row r="7" spans="1:7" ht="14.25">
      <c r="A7" s="49" t="s">
        <v>286</v>
      </c>
      <c r="B7" s="49"/>
      <c r="C7" s="239" t="s">
        <v>413</v>
      </c>
      <c r="E7" s="81"/>
      <c r="F7" s="50"/>
      <c r="G7" s="50"/>
    </row>
    <row r="8" spans="1:7" ht="14.25">
      <c r="A8" s="49" t="s">
        <v>287</v>
      </c>
      <c r="B8" s="49"/>
      <c r="C8" s="238" t="s">
        <v>414</v>
      </c>
      <c r="E8" s="81"/>
      <c r="F8" s="50"/>
      <c r="G8" s="50"/>
    </row>
    <row r="9" spans="1:7" ht="14.25">
      <c r="A9" s="49" t="s">
        <v>288</v>
      </c>
      <c r="B9" s="49"/>
      <c r="C9" s="239" t="s">
        <v>416</v>
      </c>
      <c r="E9" s="81"/>
      <c r="F9" s="50"/>
      <c r="G9" s="50"/>
    </row>
    <row r="10" spans="2:3" ht="14.25">
      <c r="B10" s="195"/>
      <c r="C10" s="195"/>
    </row>
    <row r="11" spans="1:3" ht="15" thickBot="1">
      <c r="A11" s="4"/>
      <c r="B11" s="196"/>
      <c r="C11" s="196"/>
    </row>
    <row r="12" spans="1:6" ht="15" thickBot="1">
      <c r="A12" s="92" t="s">
        <v>342</v>
      </c>
      <c r="B12" s="197" t="s">
        <v>346</v>
      </c>
      <c r="C12" s="198"/>
      <c r="D12" s="89" t="s">
        <v>343</v>
      </c>
      <c r="E12" s="90" t="s">
        <v>343</v>
      </c>
      <c r="F12" s="91" t="s">
        <v>343</v>
      </c>
    </row>
    <row r="13" spans="1:6" ht="14.25">
      <c r="A13" s="82">
        <v>10000</v>
      </c>
      <c r="B13" s="199" t="s">
        <v>0</v>
      </c>
      <c r="C13" s="200"/>
      <c r="D13" s="436"/>
      <c r="E13" s="436"/>
      <c r="F13" s="436"/>
    </row>
    <row r="14" spans="1:6" ht="14.25">
      <c r="A14" s="83">
        <v>10100</v>
      </c>
      <c r="B14" s="201" t="s">
        <v>2</v>
      </c>
      <c r="C14" s="202"/>
      <c r="D14" s="436"/>
      <c r="E14" s="436"/>
      <c r="F14" s="436"/>
    </row>
    <row r="15" spans="1:6" ht="14.25">
      <c r="A15" s="84">
        <v>10110</v>
      </c>
      <c r="B15" s="203" t="s">
        <v>344</v>
      </c>
      <c r="C15" s="204"/>
      <c r="D15" s="437"/>
      <c r="E15" s="438"/>
      <c r="F15" s="438"/>
    </row>
    <row r="16" spans="1:6" ht="14.25">
      <c r="A16" s="84">
        <v>10120</v>
      </c>
      <c r="B16" s="203" t="s">
        <v>345</v>
      </c>
      <c r="C16" s="204"/>
      <c r="D16" s="439"/>
      <c r="E16" s="438"/>
      <c r="F16" s="438"/>
    </row>
    <row r="17" spans="1:6" ht="14.25">
      <c r="A17" s="406">
        <v>10130</v>
      </c>
      <c r="B17" s="205" t="s">
        <v>3</v>
      </c>
      <c r="C17" s="206"/>
      <c r="D17" s="438"/>
      <c r="E17" s="440">
        <f>SUM(D15:D16)</f>
        <v>0</v>
      </c>
      <c r="F17" s="441">
        <f>E17</f>
        <v>0</v>
      </c>
    </row>
    <row r="18" spans="1:6" ht="14.25">
      <c r="A18" s="84">
        <v>10200</v>
      </c>
      <c r="B18" s="207" t="s">
        <v>4</v>
      </c>
      <c r="C18" s="208"/>
      <c r="D18" s="438"/>
      <c r="E18" s="438"/>
      <c r="F18" s="438"/>
    </row>
    <row r="19" spans="1:6" ht="14.25">
      <c r="A19" s="84">
        <v>10210</v>
      </c>
      <c r="B19" s="209" t="s">
        <v>5</v>
      </c>
      <c r="C19" s="210"/>
      <c r="D19" s="438"/>
      <c r="E19" s="438"/>
      <c r="F19" s="438"/>
    </row>
    <row r="20" spans="1:6" ht="14.25">
      <c r="A20" s="84">
        <v>10220</v>
      </c>
      <c r="B20" s="211" t="s">
        <v>6</v>
      </c>
      <c r="C20" s="212"/>
      <c r="D20" s="530">
        <f>'221'!D40</f>
        <v>0</v>
      </c>
      <c r="E20" s="442">
        <f>D20</f>
        <v>0</v>
      </c>
      <c r="F20" s="438"/>
    </row>
    <row r="21" spans="1:6" ht="14.25">
      <c r="A21" s="85">
        <v>10300</v>
      </c>
      <c r="B21" s="209" t="s">
        <v>430</v>
      </c>
      <c r="C21" s="213"/>
      <c r="D21" s="438"/>
      <c r="E21" s="438"/>
      <c r="F21" s="438"/>
    </row>
    <row r="22" spans="1:6" ht="14.25">
      <c r="A22" s="84">
        <v>10310</v>
      </c>
      <c r="B22" s="211" t="s">
        <v>7</v>
      </c>
      <c r="C22" s="212"/>
      <c r="D22" s="530">
        <f>'311'!F39</f>
        <v>0</v>
      </c>
      <c r="E22" s="438"/>
      <c r="F22" s="438"/>
    </row>
    <row r="23" spans="1:6" ht="14.25">
      <c r="A23" s="84">
        <v>10320</v>
      </c>
      <c r="B23" s="211" t="s">
        <v>8</v>
      </c>
      <c r="C23" s="212"/>
      <c r="D23" s="525">
        <f>'321'!F32</f>
        <v>0</v>
      </c>
      <c r="E23" s="438"/>
      <c r="F23" s="438"/>
    </row>
    <row r="24" spans="1:6" ht="14.25">
      <c r="A24" s="85">
        <v>10330</v>
      </c>
      <c r="B24" s="209" t="s">
        <v>9</v>
      </c>
      <c r="C24" s="210"/>
      <c r="D24" s="438"/>
      <c r="E24" s="440">
        <f>SUM(D22:D23)</f>
        <v>0</v>
      </c>
      <c r="F24" s="438"/>
    </row>
    <row r="25" spans="1:6" ht="14.25">
      <c r="A25" s="85">
        <v>10400</v>
      </c>
      <c r="B25" s="205" t="s">
        <v>10</v>
      </c>
      <c r="C25" s="206"/>
      <c r="D25" s="438"/>
      <c r="E25" s="438"/>
      <c r="F25" s="443">
        <f>SUM(E20:E24)</f>
        <v>0</v>
      </c>
    </row>
    <row r="26" spans="1:6" ht="14.25">
      <c r="A26" s="85">
        <v>10500</v>
      </c>
      <c r="B26" s="207" t="s">
        <v>11</v>
      </c>
      <c r="C26" s="208"/>
      <c r="D26" s="438"/>
      <c r="E26" s="438"/>
      <c r="F26" s="438"/>
    </row>
    <row r="27" spans="1:6" ht="14.25">
      <c r="A27" s="84">
        <v>10510</v>
      </c>
      <c r="B27" s="203" t="s">
        <v>12</v>
      </c>
      <c r="C27" s="204"/>
      <c r="D27" s="437"/>
      <c r="E27" s="440">
        <f>D27</f>
        <v>0</v>
      </c>
      <c r="F27" s="442">
        <f>E27</f>
        <v>0</v>
      </c>
    </row>
    <row r="28" spans="1:6" ht="14.25">
      <c r="A28" s="85">
        <v>10600</v>
      </c>
      <c r="B28" s="205" t="s">
        <v>13</v>
      </c>
      <c r="C28" s="206"/>
      <c r="D28" s="438"/>
      <c r="E28" s="438"/>
      <c r="F28" s="438"/>
    </row>
    <row r="29" spans="1:6" ht="14.25">
      <c r="A29" s="84">
        <v>10610</v>
      </c>
      <c r="B29" s="203" t="s">
        <v>14</v>
      </c>
      <c r="C29" s="204"/>
      <c r="D29" s="437"/>
      <c r="E29" s="438"/>
      <c r="F29" s="438"/>
    </row>
    <row r="30" spans="1:6" ht="14.25">
      <c r="A30" s="84">
        <v>10620</v>
      </c>
      <c r="B30" s="203" t="s">
        <v>15</v>
      </c>
      <c r="C30" s="204"/>
      <c r="D30" s="437"/>
      <c r="E30" s="438"/>
      <c r="F30" s="438"/>
    </row>
    <row r="31" spans="1:6" ht="14.25">
      <c r="A31" s="84">
        <v>10630</v>
      </c>
      <c r="B31" s="203" t="s">
        <v>16</v>
      </c>
      <c r="C31" s="204"/>
      <c r="D31" s="437"/>
      <c r="E31" s="438"/>
      <c r="F31" s="438"/>
    </row>
    <row r="32" spans="1:6" ht="14.25">
      <c r="A32" s="84">
        <v>10640</v>
      </c>
      <c r="B32" s="203" t="s">
        <v>17</v>
      </c>
      <c r="C32" s="204"/>
      <c r="D32" s="525">
        <f>'641'!D42</f>
        <v>0</v>
      </c>
      <c r="E32" s="438"/>
      <c r="F32" s="438"/>
    </row>
    <row r="33" spans="1:6" ht="14.25">
      <c r="A33" s="85">
        <v>10650</v>
      </c>
      <c r="B33" s="205" t="s">
        <v>18</v>
      </c>
      <c r="C33" s="206"/>
      <c r="D33" s="438"/>
      <c r="E33" s="440">
        <f>SUM(D29:D32)</f>
        <v>0</v>
      </c>
      <c r="F33" s="441">
        <f>E33</f>
        <v>0</v>
      </c>
    </row>
    <row r="34" spans="1:6" ht="14.25">
      <c r="A34" s="85">
        <v>10700</v>
      </c>
      <c r="B34" s="207" t="s">
        <v>19</v>
      </c>
      <c r="C34" s="208"/>
      <c r="D34" s="438"/>
      <c r="E34" s="438"/>
      <c r="F34" s="438"/>
    </row>
    <row r="35" spans="1:6" ht="14.25">
      <c r="A35" s="84">
        <v>10710</v>
      </c>
      <c r="B35" s="203" t="s">
        <v>20</v>
      </c>
      <c r="C35" s="204"/>
      <c r="D35" s="530">
        <f>'711'!D20</f>
        <v>0</v>
      </c>
      <c r="E35" s="438"/>
      <c r="F35" s="438"/>
    </row>
    <row r="36" spans="1:6" ht="14.25">
      <c r="A36" s="84">
        <v>10720</v>
      </c>
      <c r="B36" s="203" t="s">
        <v>21</v>
      </c>
      <c r="C36" s="204"/>
      <c r="D36" s="437"/>
      <c r="E36" s="438"/>
      <c r="F36" s="438"/>
    </row>
    <row r="37" spans="1:6" ht="14.25">
      <c r="A37" s="84">
        <v>10725</v>
      </c>
      <c r="B37" s="203" t="s">
        <v>22</v>
      </c>
      <c r="C37" s="204"/>
      <c r="D37" s="437"/>
      <c r="E37" s="438"/>
      <c r="F37" s="438"/>
    </row>
    <row r="38" spans="1:6" ht="14.25">
      <c r="A38" s="84">
        <v>10730</v>
      </c>
      <c r="B38" s="203" t="s">
        <v>23</v>
      </c>
      <c r="C38" s="204"/>
      <c r="D38" s="437"/>
      <c r="E38" s="438"/>
      <c r="F38" s="438"/>
    </row>
    <row r="39" spans="1:6" ht="14.25">
      <c r="A39" s="84">
        <v>10740</v>
      </c>
      <c r="B39" s="203" t="s">
        <v>24</v>
      </c>
      <c r="C39" s="204"/>
      <c r="D39" s="437"/>
      <c r="E39" s="438"/>
      <c r="F39" s="438"/>
    </row>
    <row r="40" spans="1:6" ht="14.25">
      <c r="A40" s="84">
        <v>10745</v>
      </c>
      <c r="B40" s="203" t="s">
        <v>25</v>
      </c>
      <c r="C40" s="204"/>
      <c r="D40" s="530">
        <f>'746'!F16</f>
        <v>0</v>
      </c>
      <c r="E40" s="438"/>
      <c r="F40" s="438"/>
    </row>
    <row r="41" spans="1:6" ht="14.25">
      <c r="A41" s="84">
        <v>10750</v>
      </c>
      <c r="B41" s="203" t="s">
        <v>26</v>
      </c>
      <c r="C41" s="204"/>
      <c r="D41" s="439"/>
      <c r="E41" s="438"/>
      <c r="F41" s="438"/>
    </row>
    <row r="42" spans="1:6" ht="14.25">
      <c r="A42" s="85">
        <v>10760</v>
      </c>
      <c r="B42" s="205" t="s">
        <v>27</v>
      </c>
      <c r="C42" s="206"/>
      <c r="D42" s="438"/>
      <c r="E42" s="442">
        <f>SUM(D35:D41)</f>
        <v>0</v>
      </c>
      <c r="F42" s="438"/>
    </row>
    <row r="43" spans="1:6" ht="14.25">
      <c r="A43" s="84">
        <v>10770</v>
      </c>
      <c r="B43" s="203" t="s">
        <v>28</v>
      </c>
      <c r="C43" s="204"/>
      <c r="D43" s="530">
        <f>'771'!N15</f>
        <v>0</v>
      </c>
      <c r="E43" s="438"/>
      <c r="F43" s="438"/>
    </row>
    <row r="44" spans="1:6" ht="14.25">
      <c r="A44" s="84">
        <v>10780</v>
      </c>
      <c r="B44" s="203" t="s">
        <v>29</v>
      </c>
      <c r="C44" s="204"/>
      <c r="D44" s="525">
        <f>0.01*'761'!D12</f>
        <v>0</v>
      </c>
      <c r="E44" s="438"/>
      <c r="F44" s="438"/>
    </row>
    <row r="45" spans="1:6" ht="14.25">
      <c r="A45" s="84">
        <v>10790</v>
      </c>
      <c r="B45" s="205" t="s">
        <v>30</v>
      </c>
      <c r="C45" s="206"/>
      <c r="D45" s="438"/>
      <c r="E45" s="440">
        <f>D43+D44</f>
        <v>0</v>
      </c>
      <c r="F45" s="438"/>
    </row>
    <row r="46" spans="1:6" ht="14.25">
      <c r="A46" s="84">
        <v>10795</v>
      </c>
      <c r="B46" s="205" t="s">
        <v>31</v>
      </c>
      <c r="C46" s="206"/>
      <c r="D46" s="438"/>
      <c r="E46" s="438"/>
      <c r="F46" s="441">
        <f>E42-E45</f>
        <v>0</v>
      </c>
    </row>
    <row r="47" spans="1:6" ht="14.25">
      <c r="A47" s="85">
        <v>10800</v>
      </c>
      <c r="B47" s="207" t="s">
        <v>32</v>
      </c>
      <c r="C47" s="208"/>
      <c r="D47" s="438"/>
      <c r="E47" s="438"/>
      <c r="F47" s="438"/>
    </row>
    <row r="48" spans="1:6" ht="14.25">
      <c r="A48" s="84">
        <v>10810</v>
      </c>
      <c r="B48" s="214" t="s">
        <v>33</v>
      </c>
      <c r="C48" s="215"/>
      <c r="D48" s="530">
        <f>'811'!E22</f>
        <v>0</v>
      </c>
      <c r="E48" s="438"/>
      <c r="F48" s="438"/>
    </row>
    <row r="49" spans="1:6" ht="14.25">
      <c r="A49" s="84">
        <v>10880</v>
      </c>
      <c r="B49" s="203" t="s">
        <v>34</v>
      </c>
      <c r="C49" s="204"/>
      <c r="D49" s="439"/>
      <c r="E49" s="438"/>
      <c r="F49" s="438"/>
    </row>
    <row r="50" spans="1:6" ht="14.25">
      <c r="A50" s="85">
        <v>10890</v>
      </c>
      <c r="B50" s="205" t="s">
        <v>35</v>
      </c>
      <c r="C50" s="206"/>
      <c r="D50" s="438"/>
      <c r="E50" s="440">
        <f>D48-D49</f>
        <v>0</v>
      </c>
      <c r="F50" s="441">
        <f>E50</f>
        <v>0</v>
      </c>
    </row>
    <row r="51" spans="1:6" ht="14.25">
      <c r="A51" s="85">
        <v>10900</v>
      </c>
      <c r="B51" s="207" t="s">
        <v>36</v>
      </c>
      <c r="C51" s="208"/>
      <c r="D51" s="438"/>
      <c r="E51" s="438"/>
      <c r="F51" s="438"/>
    </row>
    <row r="52" spans="1:6" ht="14.25">
      <c r="A52" s="84">
        <v>10910</v>
      </c>
      <c r="B52" s="214" t="s">
        <v>37</v>
      </c>
      <c r="C52" s="215"/>
      <c r="D52" s="437"/>
      <c r="E52" s="438"/>
      <c r="F52" s="438"/>
    </row>
    <row r="53" spans="1:6" ht="14.25">
      <c r="A53" s="84">
        <v>10920</v>
      </c>
      <c r="B53" s="214" t="s">
        <v>38</v>
      </c>
      <c r="C53" s="215"/>
      <c r="D53" s="437"/>
      <c r="E53" s="438"/>
      <c r="F53" s="438"/>
    </row>
    <row r="54" spans="1:6" ht="14.25">
      <c r="A54" s="84">
        <v>10930</v>
      </c>
      <c r="B54" s="214" t="s">
        <v>39</v>
      </c>
      <c r="C54" s="215"/>
      <c r="D54" s="437"/>
      <c r="E54" s="438"/>
      <c r="F54" s="438"/>
    </row>
    <row r="55" spans="1:6" ht="14.25">
      <c r="A55" s="84">
        <v>10940</v>
      </c>
      <c r="B55" s="203" t="s">
        <v>40</v>
      </c>
      <c r="C55" s="204"/>
      <c r="D55" s="437"/>
      <c r="E55" s="438"/>
      <c r="F55" s="438"/>
    </row>
    <row r="56" spans="1:6" ht="14.25">
      <c r="A56" s="84">
        <v>10950</v>
      </c>
      <c r="B56" s="214" t="s">
        <v>41</v>
      </c>
      <c r="C56" s="215"/>
      <c r="D56" s="437"/>
      <c r="E56" s="438"/>
      <c r="F56" s="438"/>
    </row>
    <row r="57" spans="1:6" ht="14.25">
      <c r="A57" s="84">
        <v>10960</v>
      </c>
      <c r="B57" s="203" t="s">
        <v>42</v>
      </c>
      <c r="C57" s="204"/>
      <c r="D57" s="439"/>
      <c r="E57" s="438"/>
      <c r="F57" s="438"/>
    </row>
    <row r="58" spans="1:6" ht="14.25">
      <c r="A58" s="84">
        <v>10970</v>
      </c>
      <c r="B58" s="205" t="s">
        <v>43</v>
      </c>
      <c r="C58" s="206"/>
      <c r="D58" s="438"/>
      <c r="E58" s="442">
        <f>SUM(D52:D57)</f>
        <v>0</v>
      </c>
      <c r="F58" s="438"/>
    </row>
    <row r="59" spans="1:6" ht="14.25">
      <c r="A59" s="84">
        <v>10980</v>
      </c>
      <c r="B59" s="216" t="s">
        <v>44</v>
      </c>
      <c r="C59" s="217"/>
      <c r="D59" s="439"/>
      <c r="E59" s="440">
        <f>D59</f>
        <v>0</v>
      </c>
      <c r="F59" s="438"/>
    </row>
    <row r="60" spans="1:6" ht="14.25">
      <c r="A60" s="84">
        <v>10990</v>
      </c>
      <c r="B60" s="205" t="s">
        <v>45</v>
      </c>
      <c r="C60" s="206"/>
      <c r="D60" s="438"/>
      <c r="E60" s="438"/>
      <c r="F60" s="441">
        <f>E58-E59</f>
        <v>0</v>
      </c>
    </row>
    <row r="61" spans="1:6" ht="15" thickBot="1">
      <c r="A61" s="85">
        <v>11000</v>
      </c>
      <c r="B61" s="207" t="s">
        <v>46</v>
      </c>
      <c r="C61" s="208"/>
      <c r="D61" s="438"/>
      <c r="E61" s="438"/>
      <c r="F61" s="444">
        <f>SUM(F60,F50,F46,F33,F27,F25,F17)</f>
        <v>0</v>
      </c>
    </row>
    <row r="62" spans="1:6" ht="15" thickTop="1">
      <c r="A62" s="84"/>
      <c r="B62" s="218"/>
      <c r="C62" s="219"/>
      <c r="D62" s="438"/>
      <c r="E62" s="438"/>
      <c r="F62" s="438"/>
    </row>
    <row r="63" spans="1:6" ht="14.25">
      <c r="A63" s="84"/>
      <c r="B63" s="220" t="s">
        <v>47</v>
      </c>
      <c r="C63" s="221"/>
      <c r="D63" s="438"/>
      <c r="E63" s="438"/>
      <c r="F63" s="438"/>
    </row>
    <row r="64" spans="1:6" ht="14.25">
      <c r="A64" s="85">
        <v>20100</v>
      </c>
      <c r="B64" s="222" t="s">
        <v>48</v>
      </c>
      <c r="C64" s="223"/>
      <c r="D64" s="438"/>
      <c r="E64" s="438"/>
      <c r="F64" s="438"/>
    </row>
    <row r="65" spans="1:6" ht="14.25">
      <c r="A65" s="84">
        <v>20110</v>
      </c>
      <c r="B65" s="224" t="s">
        <v>49</v>
      </c>
      <c r="C65" s="225"/>
      <c r="D65" s="437"/>
      <c r="E65" s="438"/>
      <c r="F65" s="438"/>
    </row>
    <row r="66" spans="1:6" ht="14.25">
      <c r="A66" s="84">
        <v>20120</v>
      </c>
      <c r="B66" s="224" t="s">
        <v>50</v>
      </c>
      <c r="C66" s="225"/>
      <c r="D66" s="445"/>
      <c r="E66" s="438"/>
      <c r="F66" s="438"/>
    </row>
    <row r="67" spans="1:6" ht="14.25">
      <c r="A67" s="84">
        <v>20125</v>
      </c>
      <c r="B67" s="224" t="s">
        <v>51</v>
      </c>
      <c r="C67" s="225"/>
      <c r="D67" s="437"/>
      <c r="E67" s="438"/>
      <c r="F67" s="438"/>
    </row>
    <row r="68" spans="1:6" ht="14.25">
      <c r="A68" s="84">
        <v>20130</v>
      </c>
      <c r="B68" s="224" t="s">
        <v>52</v>
      </c>
      <c r="C68" s="225"/>
      <c r="D68" s="437"/>
      <c r="E68" s="438"/>
      <c r="F68" s="438"/>
    </row>
    <row r="69" spans="1:6" ht="14.25">
      <c r="A69" s="84">
        <v>20140</v>
      </c>
      <c r="B69" s="224" t="s">
        <v>53</v>
      </c>
      <c r="C69" s="225"/>
      <c r="D69" s="525">
        <f>'141'!D23</f>
        <v>0</v>
      </c>
      <c r="E69" s="438"/>
      <c r="F69" s="438"/>
    </row>
    <row r="70" spans="1:6" ht="14.25">
      <c r="A70" s="85">
        <v>20200</v>
      </c>
      <c r="B70" s="226" t="s">
        <v>54</v>
      </c>
      <c r="C70" s="227"/>
      <c r="D70" s="438"/>
      <c r="E70" s="440">
        <f>SUM(D65:D69)</f>
        <v>0</v>
      </c>
      <c r="F70" s="441">
        <f>E70</f>
        <v>0</v>
      </c>
    </row>
    <row r="71" spans="1:6" ht="14.25">
      <c r="A71" s="85">
        <v>20300</v>
      </c>
      <c r="B71" s="222" t="s">
        <v>55</v>
      </c>
      <c r="C71" s="223"/>
      <c r="D71" s="438"/>
      <c r="E71" s="438"/>
      <c r="F71" s="438"/>
    </row>
    <row r="72" spans="1:6" ht="14.25">
      <c r="A72" s="84">
        <v>20310</v>
      </c>
      <c r="B72" s="224" t="s">
        <v>56</v>
      </c>
      <c r="C72" s="225"/>
      <c r="D72" s="530">
        <f>'312'!H22</f>
        <v>0</v>
      </c>
      <c r="E72" s="438"/>
      <c r="F72" s="438"/>
    </row>
    <row r="73" spans="1:6" ht="14.25">
      <c r="A73" s="84">
        <v>20320</v>
      </c>
      <c r="B73" s="224" t="s">
        <v>57</v>
      </c>
      <c r="C73" s="225"/>
      <c r="D73" s="525">
        <f>'322'!G21</f>
        <v>0</v>
      </c>
      <c r="E73" s="438"/>
      <c r="F73" s="438"/>
    </row>
    <row r="74" spans="1:6" ht="14.25">
      <c r="A74" s="85">
        <v>20330</v>
      </c>
      <c r="B74" s="226" t="s">
        <v>58</v>
      </c>
      <c r="C74" s="227"/>
      <c r="D74" s="438"/>
      <c r="E74" s="440">
        <f>SUM(D72:D73)</f>
        <v>0</v>
      </c>
      <c r="F74" s="441">
        <f>E74</f>
        <v>0</v>
      </c>
    </row>
    <row r="75" spans="1:6" ht="14.25">
      <c r="A75" s="85">
        <v>20450</v>
      </c>
      <c r="B75" s="226" t="s">
        <v>59</v>
      </c>
      <c r="C75" s="227"/>
      <c r="D75" s="525">
        <f>'451'!G21</f>
        <v>0</v>
      </c>
      <c r="E75" s="440">
        <f>D75</f>
        <v>0</v>
      </c>
      <c r="F75" s="441">
        <f>E75</f>
        <v>0</v>
      </c>
    </row>
    <row r="76" spans="1:6" ht="14.25">
      <c r="A76" s="85">
        <v>20500</v>
      </c>
      <c r="B76" s="226" t="s">
        <v>60</v>
      </c>
      <c r="C76" s="227"/>
      <c r="D76" s="525">
        <f>'501'!D26</f>
        <v>0</v>
      </c>
      <c r="E76" s="440">
        <f>D76</f>
        <v>0</v>
      </c>
      <c r="F76" s="441">
        <f>E76</f>
        <v>0</v>
      </c>
    </row>
    <row r="77" spans="1:6" ht="14.25">
      <c r="A77" s="85">
        <v>20600</v>
      </c>
      <c r="B77" s="222" t="s">
        <v>61</v>
      </c>
      <c r="C77" s="223"/>
      <c r="D77" s="438"/>
      <c r="E77" s="438"/>
      <c r="F77" s="438"/>
    </row>
    <row r="78" spans="1:6" ht="14.25">
      <c r="A78" s="84">
        <v>20610</v>
      </c>
      <c r="B78" s="228" t="s">
        <v>62</v>
      </c>
      <c r="C78" s="229"/>
      <c r="D78" s="437"/>
      <c r="E78" s="438"/>
      <c r="F78" s="438"/>
    </row>
    <row r="79" spans="1:6" ht="14.25">
      <c r="A79" s="84">
        <v>20620</v>
      </c>
      <c r="B79" s="228" t="s">
        <v>63</v>
      </c>
      <c r="C79" s="229"/>
      <c r="D79" s="437"/>
      <c r="E79" s="438"/>
      <c r="F79" s="438"/>
    </row>
    <row r="80" spans="1:6" ht="14.25">
      <c r="A80" s="84">
        <v>20630</v>
      </c>
      <c r="B80" s="228" t="s">
        <v>64</v>
      </c>
      <c r="C80" s="229"/>
      <c r="D80" s="437"/>
      <c r="E80" s="438"/>
      <c r="F80" s="438"/>
    </row>
    <row r="81" spans="1:6" ht="14.25">
      <c r="A81" s="84">
        <v>20640</v>
      </c>
      <c r="B81" s="228" t="s">
        <v>65</v>
      </c>
      <c r="C81" s="229"/>
      <c r="D81" s="530">
        <f>'642'!H22</f>
        <v>0</v>
      </c>
      <c r="E81" s="438"/>
      <c r="F81" s="438"/>
    </row>
    <row r="82" spans="1:6" ht="14.25">
      <c r="A82" s="84">
        <v>20650</v>
      </c>
      <c r="B82" s="228" t="s">
        <v>66</v>
      </c>
      <c r="C82" s="229"/>
      <c r="D82" s="525">
        <f>'651'!G22</f>
        <v>0</v>
      </c>
      <c r="E82" s="438"/>
      <c r="F82" s="438"/>
    </row>
    <row r="83" spans="1:6" ht="14.25">
      <c r="A83" s="85">
        <v>20660</v>
      </c>
      <c r="B83" s="226" t="s">
        <v>67</v>
      </c>
      <c r="C83" s="227"/>
      <c r="D83" s="438"/>
      <c r="E83" s="440">
        <f>SUM(D78:D82)</f>
        <v>0</v>
      </c>
      <c r="F83" s="441">
        <f>E83</f>
        <v>0</v>
      </c>
    </row>
    <row r="84" spans="1:6" ht="14.25">
      <c r="A84" s="84">
        <v>20700</v>
      </c>
      <c r="B84" s="222" t="s">
        <v>68</v>
      </c>
      <c r="C84" s="223"/>
      <c r="D84" s="438"/>
      <c r="E84" s="438"/>
      <c r="F84" s="438"/>
    </row>
    <row r="85" spans="1:6" ht="14.25">
      <c r="A85" s="84">
        <v>20710</v>
      </c>
      <c r="B85" s="228" t="s">
        <v>69</v>
      </c>
      <c r="C85" s="229"/>
      <c r="D85" s="437"/>
      <c r="E85" s="438"/>
      <c r="F85" s="438"/>
    </row>
    <row r="86" spans="1:6" ht="14.25">
      <c r="A86" s="84">
        <v>20720</v>
      </c>
      <c r="B86" s="228" t="s">
        <v>70</v>
      </c>
      <c r="C86" s="229"/>
      <c r="D86" s="439"/>
      <c r="E86" s="438"/>
      <c r="F86" s="438"/>
    </row>
    <row r="87" spans="1:6" ht="14.25">
      <c r="A87" s="85">
        <v>20750</v>
      </c>
      <c r="B87" s="226" t="s">
        <v>71</v>
      </c>
      <c r="C87" s="227"/>
      <c r="D87" s="438"/>
      <c r="E87" s="440">
        <f>SUM(D85:D86)</f>
        <v>0</v>
      </c>
      <c r="F87" s="441">
        <f>E87</f>
        <v>0</v>
      </c>
    </row>
    <row r="88" spans="1:6" ht="14.25">
      <c r="A88" s="85">
        <v>20800</v>
      </c>
      <c r="B88" s="207" t="s">
        <v>72</v>
      </c>
      <c r="C88" s="208"/>
      <c r="D88" s="438"/>
      <c r="E88" s="438"/>
      <c r="F88" s="438"/>
    </row>
    <row r="89" spans="1:6" ht="14.25">
      <c r="A89" s="86">
        <v>20810</v>
      </c>
      <c r="B89" s="230" t="s">
        <v>73</v>
      </c>
      <c r="C89" s="231"/>
      <c r="D89" s="446"/>
      <c r="E89" s="447">
        <f>D89</f>
        <v>0</v>
      </c>
      <c r="F89" s="438"/>
    </row>
    <row r="90" spans="1:6" ht="14.25">
      <c r="A90" s="86">
        <v>20820</v>
      </c>
      <c r="B90" s="230" t="s">
        <v>396</v>
      </c>
      <c r="C90" s="231"/>
      <c r="D90" s="438"/>
      <c r="E90" s="438"/>
      <c r="F90" s="438"/>
    </row>
    <row r="91" spans="1:6" ht="14.25">
      <c r="A91" s="86">
        <v>20830</v>
      </c>
      <c r="B91" s="230" t="s">
        <v>74</v>
      </c>
      <c r="C91" s="231"/>
      <c r="D91" s="448"/>
      <c r="E91" s="438"/>
      <c r="F91" s="438"/>
    </row>
    <row r="92" spans="1:6" ht="14.25">
      <c r="A92" s="86">
        <v>20840</v>
      </c>
      <c r="B92" s="232" t="s">
        <v>75</v>
      </c>
      <c r="C92" s="233"/>
      <c r="D92" s="446"/>
      <c r="E92" s="438"/>
      <c r="F92" s="438"/>
    </row>
    <row r="93" spans="1:6" ht="14.25">
      <c r="A93" s="85">
        <v>20860</v>
      </c>
      <c r="B93" s="218" t="s">
        <v>76</v>
      </c>
      <c r="C93" s="219"/>
      <c r="D93" s="438"/>
      <c r="E93" s="449">
        <f>SUM(D91:D92)</f>
        <v>0</v>
      </c>
      <c r="F93" s="438"/>
    </row>
    <row r="94" spans="1:6" ht="14.25">
      <c r="A94" s="84">
        <v>20900</v>
      </c>
      <c r="B94" s="220" t="s">
        <v>77</v>
      </c>
      <c r="C94" s="221"/>
      <c r="D94" s="438"/>
      <c r="E94" s="438"/>
      <c r="F94" s="438"/>
    </row>
    <row r="95" spans="1:6" ht="14.25">
      <c r="A95" s="84">
        <v>20910</v>
      </c>
      <c r="B95" s="203" t="s">
        <v>78</v>
      </c>
      <c r="C95" s="204"/>
      <c r="D95" s="448"/>
      <c r="E95" s="438"/>
      <c r="F95" s="438"/>
    </row>
    <row r="96" spans="1:6" ht="14.25">
      <c r="A96" s="84">
        <v>20920</v>
      </c>
      <c r="B96" s="203" t="s">
        <v>79</v>
      </c>
      <c r="C96" s="204"/>
      <c r="D96" s="448"/>
      <c r="E96" s="438"/>
      <c r="F96" s="438"/>
    </row>
    <row r="97" spans="1:6" ht="14.25">
      <c r="A97" s="84">
        <v>20930</v>
      </c>
      <c r="B97" s="203" t="s">
        <v>80</v>
      </c>
      <c r="C97" s="204"/>
      <c r="D97" s="448"/>
      <c r="E97" s="438"/>
      <c r="F97" s="438"/>
    </row>
    <row r="98" spans="1:6" ht="14.25">
      <c r="A98" s="84">
        <v>20932</v>
      </c>
      <c r="B98" s="203" t="s">
        <v>81</v>
      </c>
      <c r="C98" s="204"/>
      <c r="D98" s="546">
        <f>'933'!H22</f>
        <v>0</v>
      </c>
      <c r="E98" s="438"/>
      <c r="F98" s="438"/>
    </row>
    <row r="99" spans="1:6" ht="14.25">
      <c r="A99" s="84">
        <v>20935</v>
      </c>
      <c r="B99" s="203" t="s">
        <v>82</v>
      </c>
      <c r="C99" s="204"/>
      <c r="D99" s="448"/>
      <c r="E99" s="438"/>
      <c r="F99" s="438"/>
    </row>
    <row r="100" spans="1:6" ht="14.25">
      <c r="A100" s="84">
        <v>20940</v>
      </c>
      <c r="B100" s="203" t="s">
        <v>83</v>
      </c>
      <c r="C100" s="204"/>
      <c r="D100" s="448"/>
      <c r="E100" s="438"/>
      <c r="F100" s="438"/>
    </row>
    <row r="101" spans="1:6" ht="14.25">
      <c r="A101" s="84">
        <v>20950</v>
      </c>
      <c r="B101" s="203" t="s">
        <v>84</v>
      </c>
      <c r="C101" s="204"/>
      <c r="D101" s="546">
        <f>'951'!D24</f>
        <v>0</v>
      </c>
      <c r="E101" s="438"/>
      <c r="F101" s="438"/>
    </row>
    <row r="102" spans="1:6" ht="14.25">
      <c r="A102" s="84">
        <v>20960</v>
      </c>
      <c r="B102" s="203" t="s">
        <v>428</v>
      </c>
      <c r="C102" s="204"/>
      <c r="D102" s="448"/>
      <c r="E102" s="438"/>
      <c r="F102" s="438"/>
    </row>
    <row r="103" spans="1:6" ht="14.25">
      <c r="A103" s="84">
        <v>20965</v>
      </c>
      <c r="B103" s="203" t="s">
        <v>427</v>
      </c>
      <c r="C103" s="204"/>
      <c r="D103" s="525">
        <f>IF('1000'!F39&lt;0,'1000'!F39,"")</f>
      </c>
      <c r="E103" s="438"/>
      <c r="F103" s="438"/>
    </row>
    <row r="104" spans="1:6" ht="14.25">
      <c r="A104" s="85">
        <v>20970</v>
      </c>
      <c r="B104" s="218" t="s">
        <v>85</v>
      </c>
      <c r="C104" s="219"/>
      <c r="D104" s="438"/>
      <c r="E104" s="440">
        <f>SUM(D95:D103)</f>
        <v>0</v>
      </c>
      <c r="F104" s="438"/>
    </row>
    <row r="105" spans="1:6" ht="14.25">
      <c r="A105" s="85">
        <v>20980</v>
      </c>
      <c r="B105" s="234" t="s">
        <v>86</v>
      </c>
      <c r="C105" s="235"/>
      <c r="D105" s="438"/>
      <c r="E105" s="438"/>
      <c r="F105" s="450">
        <f>E93+E104</f>
        <v>0</v>
      </c>
    </row>
    <row r="106" spans="1:6" ht="15" thickBot="1">
      <c r="A106" s="87">
        <v>20990</v>
      </c>
      <c r="B106" s="234" t="s">
        <v>87</v>
      </c>
      <c r="C106" s="235"/>
      <c r="D106" s="438"/>
      <c r="E106" s="438"/>
      <c r="F106" s="444">
        <f>SUM(F70,F87,F83,F76,F75,F74,F105)</f>
        <v>0</v>
      </c>
    </row>
    <row r="107" spans="1:7" ht="16.5" thickTop="1">
      <c r="A107" s="88"/>
      <c r="C107" s="234" t="s">
        <v>432</v>
      </c>
      <c r="D107" s="438"/>
      <c r="E107" s="438"/>
      <c r="F107" s="544">
        <f>IF(F61-F106&gt;1,"Not Balanced",IF(F61-F106&gt;-1,"","Not Balanced"))</f>
      </c>
      <c r="G107" s="240">
        <f>IF(F107="Not Balanced",F61-F106,"")</f>
      </c>
    </row>
    <row r="108" spans="1:6" ht="15" thickBot="1">
      <c r="A108" s="94">
        <v>20995</v>
      </c>
      <c r="B108" s="236" t="s">
        <v>88</v>
      </c>
      <c r="C108" s="237"/>
      <c r="D108" s="438"/>
      <c r="E108" s="438"/>
      <c r="F108" s="545">
        <f>'996'!D23</f>
        <v>0</v>
      </c>
    </row>
    <row r="110" ht="14.25">
      <c r="F110" s="531"/>
    </row>
    <row r="111" spans="1:5" ht="14.25">
      <c r="A111" s="18"/>
      <c r="B111" s="7" t="str">
        <f>IF(F107="Not Balanced",F107,"………………………………………………..")</f>
        <v>………………………………………………..</v>
      </c>
      <c r="C111" s="2"/>
      <c r="D111" s="563" t="str">
        <f>IF(F107="Not Balanced",F107,"…………………………………………………….")</f>
        <v>…………………………………………………….</v>
      </c>
      <c r="E111" s="563"/>
    </row>
    <row r="112" spans="1:5" ht="14.25">
      <c r="A112" s="18"/>
      <c r="B112" s="7" t="s">
        <v>114</v>
      </c>
      <c r="C112" s="2"/>
      <c r="D112" s="563" t="s">
        <v>114</v>
      </c>
      <c r="E112" s="563"/>
    </row>
    <row r="113" spans="1:5" ht="14.25">
      <c r="A113" s="8"/>
      <c r="B113" s="564" t="s">
        <v>115</v>
      </c>
      <c r="C113" s="564"/>
      <c r="D113" s="564"/>
      <c r="E113" s="564"/>
    </row>
    <row r="114" spans="1:5" ht="14.25">
      <c r="A114" s="8"/>
      <c r="B114" s="7"/>
      <c r="C114" s="7"/>
      <c r="D114" s="7"/>
      <c r="E114" s="7"/>
    </row>
    <row r="115" spans="1:5" ht="14.25">
      <c r="A115" s="8" t="s">
        <v>116</v>
      </c>
      <c r="B115" s="9" t="s">
        <v>364</v>
      </c>
      <c r="C115" s="27"/>
      <c r="D115" s="25" t="s">
        <v>117</v>
      </c>
      <c r="E115" s="9" t="s">
        <v>365</v>
      </c>
    </row>
  </sheetData>
  <sheetProtection password="EF22" sheet="1"/>
  <mergeCells count="3">
    <mergeCell ref="D111:E111"/>
    <mergeCell ref="D112:E112"/>
    <mergeCell ref="B113:E113"/>
  </mergeCells>
  <conditionalFormatting sqref="F107">
    <cfRule type="cellIs" priority="1" dxfId="0" operator="equal" stopIfTrue="1">
      <formula>"Check Rules!!!"</formula>
    </cfRule>
  </conditionalFormatting>
  <dataValidations count="7">
    <dataValidation errorStyle="warning" type="whole" allowBlank="1" showInputMessage="1" showErrorMessage="1" promptTitle="CBN" prompt="This cell must not be less than -1 or greater than 1&#10;" errorTitle="CBN" error="The data is invalid (not balanced)" sqref="F107">
      <formula1>0</formula1>
      <formula2>0</formula2>
    </dataValidation>
    <dataValidation type="whole" operator="greaterThanOrEqual" allowBlank="1" showInputMessage="1" showErrorMessage="1" errorTitle="CBN - OFID" error="Data input should be POSITIVE WHOLE NUMBERS" sqref="D13:D96">
      <formula1>0</formula1>
    </dataValidation>
    <dataValidation type="whole" operator="greaterThanOrEqual" allowBlank="1" showInputMessage="1" showErrorMessage="1" promptTitle="NOTE" prompt="Loss should be in Bracket" errorTitle="CBN - OFID" error="Data input should be POSITIVE WHOLE NUMBERS " sqref="D104:D108">
      <formula1>0</formula1>
    </dataValidation>
    <dataValidation type="whole" operator="greaterThanOrEqual" allowBlank="1" showInputMessage="1" showErrorMessage="1" errorTitle="CBN - OFID" error="Data input should be POSITIVE WHOLE NUMBERS " sqref="D98">
      <formula1>0</formula1>
    </dataValidation>
    <dataValidation allowBlank="1" showInputMessage="1" showErrorMessage="1" promptTitle="NOTE" prompt="Loss should have minus sign" sqref="D97 D101:D102"/>
    <dataValidation type="whole" operator="greaterThanOrEqual" allowBlank="1" showErrorMessage="1" promptTitle="NOTE" errorTitle="CBN - OFID" error="Data input should be POSITIVE WHOLE NUMBERS " sqref="D99">
      <formula1>0</formula1>
    </dataValidation>
    <dataValidation type="whole" operator="greaterThanOrEqual" allowBlank="1" showErrorMessage="1" promptTitle="NOTE" prompt="Loss should be in Bracket" errorTitle="CBN - OFID" error="Data input should be POSITIVE WHOLE NUMBERS " sqref="D100">
      <formula1>0</formula1>
    </dataValidation>
  </dataValidations>
  <printOptions/>
  <pageMargins left="0.5" right="0.35" top="0.7480314960629921" bottom="0.7480314960629921" header="0.31496062992125984" footer="0.31496062992125984"/>
  <pageSetup fitToHeight="2" horizontalDpi="600" verticalDpi="600" orientation="portrait" scale="75" r:id="rId1"/>
  <headerFooter>
    <oddFooter>&amp;L&amp;F &amp;A&amp;C&amp;P / 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5">
      <selection activeCell="E20" sqref="E20"/>
    </sheetView>
  </sheetViews>
  <sheetFormatPr defaultColWidth="9.140625" defaultRowHeight="15"/>
  <cols>
    <col min="1" max="1" width="7.7109375" style="17" customWidth="1"/>
    <col min="2" max="2" width="27.421875" style="17" customWidth="1"/>
    <col min="3" max="3" width="24.7109375" style="17" customWidth="1"/>
    <col min="4" max="4" width="14.7109375" style="17" customWidth="1"/>
    <col min="5" max="5" width="15.8515625" style="17" bestFit="1" customWidth="1"/>
    <col min="6" max="6" width="14.00390625" style="17" customWidth="1"/>
    <col min="7" max="9" width="9.140625" style="17" customWidth="1"/>
    <col min="10" max="10" width="10.140625" style="17" bestFit="1" customWidth="1"/>
    <col min="11" max="16384" width="9.140625" style="17" customWidth="1"/>
  </cols>
  <sheetData>
    <row r="1" spans="1:6" ht="12.75">
      <c r="A1" s="241" t="s">
        <v>284</v>
      </c>
      <c r="B1" s="241"/>
      <c r="C1" s="328" t="str">
        <f>'300'!C1</f>
        <v>…………….</v>
      </c>
      <c r="D1" s="54"/>
      <c r="E1" s="54"/>
      <c r="F1" s="54"/>
    </row>
    <row r="2" spans="1:6" ht="12.75">
      <c r="A2" s="241" t="s">
        <v>285</v>
      </c>
      <c r="B2" s="241"/>
      <c r="C2" s="328" t="str">
        <f>'300'!C2</f>
        <v>ABC Microfinance Bank Limited</v>
      </c>
      <c r="D2" s="54"/>
      <c r="E2" s="54"/>
      <c r="F2" s="54"/>
    </row>
    <row r="3" spans="1:6" ht="12.75">
      <c r="A3" s="241" t="s">
        <v>282</v>
      </c>
      <c r="B3" s="241"/>
      <c r="C3" s="329" t="s">
        <v>300</v>
      </c>
      <c r="D3" s="54"/>
      <c r="E3" s="54"/>
      <c r="F3" s="54"/>
    </row>
    <row r="4" spans="1:6" ht="12.75">
      <c r="A4" s="241" t="s">
        <v>283</v>
      </c>
      <c r="B4" s="241"/>
      <c r="C4" s="330" t="s">
        <v>374</v>
      </c>
      <c r="D4" s="55"/>
      <c r="E4" s="55"/>
      <c r="F4" s="55"/>
    </row>
    <row r="5" spans="1:6" ht="12.75">
      <c r="A5" s="241" t="s">
        <v>294</v>
      </c>
      <c r="B5" s="241"/>
      <c r="C5" s="332" t="str">
        <f>'300'!C5</f>
        <v>31/12/2009</v>
      </c>
      <c r="D5" s="54"/>
      <c r="E5" s="54"/>
      <c r="F5" s="54"/>
    </row>
    <row r="6" spans="1:6" ht="12.75">
      <c r="A6" s="241" t="s">
        <v>293</v>
      </c>
      <c r="B6" s="241"/>
      <c r="C6" s="328" t="str">
        <f>'300'!C6</f>
        <v>………………………………………………………</v>
      </c>
      <c r="D6" s="54"/>
      <c r="E6" s="54"/>
      <c r="F6" s="54"/>
    </row>
    <row r="7" spans="1:6" ht="12.75">
      <c r="A7" s="241" t="s">
        <v>286</v>
      </c>
      <c r="B7" s="241"/>
      <c r="C7" s="354" t="str">
        <f>'300'!C7</f>
        <v>…………….</v>
      </c>
      <c r="D7" s="54"/>
      <c r="E7" s="54"/>
      <c r="F7" s="54"/>
    </row>
    <row r="8" spans="1:6" ht="12.75">
      <c r="A8" s="241" t="s">
        <v>287</v>
      </c>
      <c r="B8" s="241"/>
      <c r="C8" s="328" t="str">
        <f>'300'!C8</f>
        <v>…………………………………………</v>
      </c>
      <c r="D8" s="54"/>
      <c r="E8" s="54"/>
      <c r="F8" s="54"/>
    </row>
    <row r="9" spans="1:6" ht="12.75">
      <c r="A9" s="241" t="s">
        <v>288</v>
      </c>
      <c r="B9" s="241"/>
      <c r="C9" s="328" t="str">
        <f>'300'!C9</f>
        <v>…………………………..</v>
      </c>
      <c r="D9" s="54"/>
      <c r="E9" s="54"/>
      <c r="F9" s="54"/>
    </row>
    <row r="10" spans="1:3" ht="13.5" thickBot="1">
      <c r="A10" s="242"/>
      <c r="B10" s="242"/>
      <c r="C10" s="242"/>
    </row>
    <row r="11" spans="1:5" ht="12.75">
      <c r="A11" s="336" t="s">
        <v>126</v>
      </c>
      <c r="B11" s="597"/>
      <c r="C11" s="598"/>
      <c r="D11" s="30" t="s">
        <v>129</v>
      </c>
      <c r="E11" s="9"/>
    </row>
    <row r="12" spans="1:5" ht="13.5" customHeight="1">
      <c r="A12" s="355">
        <v>10762</v>
      </c>
      <c r="B12" s="599" t="s">
        <v>145</v>
      </c>
      <c r="C12" s="600"/>
      <c r="D12" s="126"/>
      <c r="E12" s="9"/>
    </row>
    <row r="13" spans="1:5" ht="12.75">
      <c r="A13" s="356">
        <v>10763</v>
      </c>
      <c r="B13" s="601" t="s">
        <v>146</v>
      </c>
      <c r="C13" s="602"/>
      <c r="D13" s="126"/>
      <c r="E13" s="9"/>
    </row>
    <row r="14" spans="1:5" ht="12.75">
      <c r="A14" s="355">
        <v>10764</v>
      </c>
      <c r="B14" s="592" t="s">
        <v>147</v>
      </c>
      <c r="C14" s="593"/>
      <c r="D14" s="535">
        <f>'771'!J15</f>
        <v>0</v>
      </c>
      <c r="E14" s="135"/>
    </row>
    <row r="15" spans="1:5" ht="12.75">
      <c r="A15" s="355">
        <v>10765</v>
      </c>
      <c r="B15" s="592" t="s">
        <v>392</v>
      </c>
      <c r="C15" s="593"/>
      <c r="D15" s="535">
        <f>'771'!K15</f>
        <v>0</v>
      </c>
      <c r="E15" s="135"/>
    </row>
    <row r="16" spans="1:5" ht="12.75">
      <c r="A16" s="355">
        <v>10766</v>
      </c>
      <c r="B16" s="592" t="s">
        <v>148</v>
      </c>
      <c r="C16" s="593"/>
      <c r="D16" s="535">
        <f>'771'!L15</f>
        <v>0</v>
      </c>
      <c r="E16" s="135"/>
    </row>
    <row r="17" spans="1:5" ht="12.75">
      <c r="A17" s="355">
        <v>10767</v>
      </c>
      <c r="B17" s="592" t="s">
        <v>149</v>
      </c>
      <c r="C17" s="593"/>
      <c r="D17" s="535">
        <f>'771'!M15</f>
        <v>0</v>
      </c>
      <c r="E17" s="135"/>
    </row>
    <row r="18" spans="1:5" ht="12.75">
      <c r="A18" s="355">
        <v>10768</v>
      </c>
      <c r="B18" s="592" t="s">
        <v>150</v>
      </c>
      <c r="C18" s="596"/>
      <c r="D18" s="536">
        <f>SUM(D14:D17)</f>
        <v>0</v>
      </c>
      <c r="E18" s="135"/>
    </row>
    <row r="19" spans="1:5" ht="12.75">
      <c r="A19" s="410"/>
      <c r="B19" s="412" t="s">
        <v>418</v>
      </c>
      <c r="C19" s="411"/>
      <c r="D19" s="537">
        <f>'771'!H15</f>
        <v>0</v>
      </c>
      <c r="E19" s="135"/>
    </row>
    <row r="20" spans="1:5" ht="13.5" thickBot="1">
      <c r="A20" s="357">
        <v>10769</v>
      </c>
      <c r="B20" s="594" t="s">
        <v>139</v>
      </c>
      <c r="C20" s="595"/>
      <c r="D20" s="175">
        <f>IF(SUM(D19,D18,D12)='300'!E42,SUM(D19,D18,D12),"Check Rules!!!")</f>
        <v>0</v>
      </c>
      <c r="E20" s="538">
        <f>IF(D20="Check Rules!!!",'300'!E42,"")</f>
      </c>
    </row>
    <row r="21" spans="1:6" ht="12.75">
      <c r="A21" s="9"/>
      <c r="B21" s="9"/>
      <c r="C21" s="9"/>
      <c r="D21" s="26"/>
      <c r="E21" s="27"/>
      <c r="F21" s="9"/>
    </row>
    <row r="22" spans="1:6" ht="12.75">
      <c r="A22" s="9"/>
      <c r="B22" s="9"/>
      <c r="C22" s="9" t="s">
        <v>359</v>
      </c>
      <c r="D22" s="26"/>
      <c r="E22" s="27"/>
      <c r="F22" s="9"/>
    </row>
    <row r="23" spans="1:6" ht="12.75">
      <c r="A23" s="7" t="str">
        <f>IF(D20="Check Rules!!!",D20,"…………………………………………………..")</f>
        <v>…………………………………………………..</v>
      </c>
      <c r="B23" s="2"/>
      <c r="C23" s="563" t="str">
        <f>A23</f>
        <v>…………………………………………………..</v>
      </c>
      <c r="D23" s="563"/>
      <c r="E23" s="27"/>
      <c r="F23" s="9"/>
    </row>
    <row r="24" spans="1:6" ht="12.75">
      <c r="A24" s="7" t="s">
        <v>114</v>
      </c>
      <c r="B24" s="2"/>
      <c r="C24" s="563" t="s">
        <v>114</v>
      </c>
      <c r="D24" s="563"/>
      <c r="E24" s="27"/>
      <c r="F24" s="9"/>
    </row>
  </sheetData>
  <sheetProtection password="EF22" sheet="1"/>
  <mergeCells count="11">
    <mergeCell ref="B11:C11"/>
    <mergeCell ref="B12:C12"/>
    <mergeCell ref="B13:C13"/>
    <mergeCell ref="B14:C14"/>
    <mergeCell ref="C23:D23"/>
    <mergeCell ref="C24:D24"/>
    <mergeCell ref="B15:C15"/>
    <mergeCell ref="B20:C20"/>
    <mergeCell ref="B16:C16"/>
    <mergeCell ref="B17:C17"/>
    <mergeCell ref="B18:C18"/>
  </mergeCells>
  <conditionalFormatting sqref="D20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D12:D17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0"/>
  <sheetViews>
    <sheetView showGridLines="0" zoomScale="90" zoomScaleNormal="90" zoomScaleSheetLayoutView="80" zoomScalePageLayoutView="70" workbookViewId="0" topLeftCell="A1">
      <selection activeCell="G13" sqref="G13"/>
    </sheetView>
  </sheetViews>
  <sheetFormatPr defaultColWidth="9.140625" defaultRowHeight="15"/>
  <cols>
    <col min="1" max="1" width="6.28125" style="368" customWidth="1"/>
    <col min="2" max="2" width="16.421875" style="529" customWidth="1"/>
    <col min="3" max="3" width="34.421875" style="368" customWidth="1"/>
    <col min="4" max="4" width="11.00390625" style="486" customWidth="1"/>
    <col min="5" max="5" width="11.28125" style="486" customWidth="1"/>
    <col min="6" max="6" width="9.00390625" style="488" customWidth="1"/>
    <col min="7" max="7" width="11.57421875" style="488" customWidth="1"/>
    <col min="8" max="8" width="9.00390625" style="488" customWidth="1"/>
    <col min="9" max="9" width="12.421875" style="360" customWidth="1"/>
    <col min="10" max="10" width="10.421875" style="547" customWidth="1"/>
    <col min="11" max="11" width="10.00390625" style="547" customWidth="1"/>
    <col min="12" max="12" width="10.28125" style="547" customWidth="1"/>
    <col min="13" max="13" width="10.00390625" style="547" customWidth="1"/>
    <col min="14" max="14" width="15.28125" style="548" customWidth="1"/>
    <col min="15" max="15" width="14.8515625" style="0" customWidth="1"/>
  </cols>
  <sheetData>
    <row r="1" spans="1:15" ht="15" customHeight="1">
      <c r="A1" s="241" t="s">
        <v>284</v>
      </c>
      <c r="B1" s="358"/>
      <c r="C1" s="63" t="str">
        <f>'761'!C1</f>
        <v>…………….</v>
      </c>
      <c r="D1" s="63"/>
      <c r="E1" s="63"/>
      <c r="F1" s="359"/>
      <c r="G1" s="358"/>
      <c r="H1" s="358"/>
      <c r="I1" s="358"/>
      <c r="J1" s="358"/>
      <c r="K1" s="358"/>
      <c r="L1" s="358"/>
      <c r="M1" s="358"/>
      <c r="N1" s="360"/>
      <c r="O1" s="358"/>
    </row>
    <row r="2" spans="1:15" ht="15">
      <c r="A2" s="241" t="s">
        <v>285</v>
      </c>
      <c r="B2" s="358"/>
      <c r="C2" s="361" t="str">
        <f>'951'!C2</f>
        <v>ABC Microfinance Bank Limited</v>
      </c>
      <c r="D2" s="63"/>
      <c r="E2" s="63"/>
      <c r="F2" s="359"/>
      <c r="G2" s="358"/>
      <c r="H2" s="358"/>
      <c r="I2" s="358"/>
      <c r="J2" s="358"/>
      <c r="K2" s="358"/>
      <c r="L2" s="358"/>
      <c r="M2" s="358"/>
      <c r="N2" s="360"/>
      <c r="O2" s="358"/>
    </row>
    <row r="3" spans="1:15" ht="15">
      <c r="A3" s="241" t="s">
        <v>282</v>
      </c>
      <c r="B3" s="358"/>
      <c r="C3" s="362" t="s">
        <v>314</v>
      </c>
      <c r="D3" s="63"/>
      <c r="E3" s="63"/>
      <c r="F3" s="359"/>
      <c r="G3" s="358"/>
      <c r="H3" s="358"/>
      <c r="I3" s="358"/>
      <c r="J3" s="358"/>
      <c r="K3" s="358"/>
      <c r="L3" s="358"/>
      <c r="M3" s="358"/>
      <c r="N3" s="360"/>
      <c r="O3" s="358"/>
    </row>
    <row r="4" spans="1:15" ht="15">
      <c r="A4" s="241" t="s">
        <v>283</v>
      </c>
      <c r="B4" s="358"/>
      <c r="C4" s="362" t="s">
        <v>421</v>
      </c>
      <c r="D4" s="364"/>
      <c r="E4" s="364"/>
      <c r="F4" s="359"/>
      <c r="G4" s="358"/>
      <c r="H4" s="358"/>
      <c r="I4" s="358"/>
      <c r="J4" s="358"/>
      <c r="K4" s="358"/>
      <c r="L4" s="358"/>
      <c r="M4" s="358"/>
      <c r="N4" s="360"/>
      <c r="O4" s="358"/>
    </row>
    <row r="5" spans="1:15" ht="15">
      <c r="A5" s="241" t="s">
        <v>294</v>
      </c>
      <c r="B5" s="358"/>
      <c r="C5" s="414" t="str">
        <f>'761'!C5</f>
        <v>31/12/2009</v>
      </c>
      <c r="D5" s="63"/>
      <c r="E5" s="387"/>
      <c r="F5" s="359"/>
      <c r="G5" s="358"/>
      <c r="H5" s="358"/>
      <c r="I5" s="358"/>
      <c r="J5" s="358"/>
      <c r="K5" s="358"/>
      <c r="L5" s="358"/>
      <c r="M5" s="358"/>
      <c r="N5" s="360"/>
      <c r="O5" s="358"/>
    </row>
    <row r="6" spans="1:15" ht="15">
      <c r="A6" s="241" t="s">
        <v>293</v>
      </c>
      <c r="B6" s="358"/>
      <c r="C6" s="413" t="str">
        <f>'761'!C6</f>
        <v>………………………………………………………</v>
      </c>
      <c r="D6" s="63"/>
      <c r="E6" s="63"/>
      <c r="F6" s="359"/>
      <c r="G6" s="358"/>
      <c r="H6" s="358"/>
      <c r="I6" s="358"/>
      <c r="J6" s="358"/>
      <c r="K6" s="358"/>
      <c r="L6" s="358"/>
      <c r="M6" s="358"/>
      <c r="N6" s="360"/>
      <c r="O6" s="358"/>
    </row>
    <row r="7" spans="1:15" ht="15">
      <c r="A7" s="241" t="s">
        <v>286</v>
      </c>
      <c r="B7" s="358"/>
      <c r="C7" s="413" t="str">
        <f>'761'!C7</f>
        <v>…………….</v>
      </c>
      <c r="D7" s="63"/>
      <c r="E7" s="63"/>
      <c r="F7" s="359"/>
      <c r="G7" s="358"/>
      <c r="H7" s="358"/>
      <c r="I7" s="358"/>
      <c r="J7" s="358"/>
      <c r="K7" s="358"/>
      <c r="L7" s="358"/>
      <c r="M7" s="358"/>
      <c r="N7" s="360"/>
      <c r="O7" s="358"/>
    </row>
    <row r="8" spans="1:15" ht="15">
      <c r="A8" s="241" t="s">
        <v>287</v>
      </c>
      <c r="B8" s="358"/>
      <c r="C8" s="413" t="str">
        <f>'761'!C8</f>
        <v>…………………………………………</v>
      </c>
      <c r="D8" s="63"/>
      <c r="E8" s="63"/>
      <c r="F8" s="359"/>
      <c r="G8" s="358"/>
      <c r="H8" s="358"/>
      <c r="I8" s="358"/>
      <c r="J8" s="358"/>
      <c r="K8" s="358"/>
      <c r="L8" s="358"/>
      <c r="M8" s="358"/>
      <c r="N8" s="360"/>
      <c r="O8" s="358"/>
    </row>
    <row r="9" spans="1:15" ht="15">
      <c r="A9" s="241" t="s">
        <v>288</v>
      </c>
      <c r="B9" s="358"/>
      <c r="C9" s="413" t="str">
        <f>'761'!C9</f>
        <v>…………………………..</v>
      </c>
      <c r="D9" s="63"/>
      <c r="E9" s="63"/>
      <c r="F9" s="359"/>
      <c r="G9" s="358"/>
      <c r="H9" s="358"/>
      <c r="I9" s="358"/>
      <c r="J9" s="358"/>
      <c r="K9" s="358"/>
      <c r="L9" s="358"/>
      <c r="M9" s="358"/>
      <c r="N9" s="360"/>
      <c r="O9" s="358"/>
    </row>
    <row r="10" spans="1:15" ht="15">
      <c r="A10" s="241"/>
      <c r="B10" s="358"/>
      <c r="C10" s="413"/>
      <c r="D10" s="63"/>
      <c r="E10" s="63"/>
      <c r="F10" s="359"/>
      <c r="G10" s="358"/>
      <c r="H10" s="358"/>
      <c r="I10" s="358"/>
      <c r="J10" s="358"/>
      <c r="K10" s="358"/>
      <c r="L10" s="358"/>
      <c r="M10" s="358"/>
      <c r="N10" s="360"/>
      <c r="O10" s="358"/>
    </row>
    <row r="11" spans="1:15" ht="15">
      <c r="A11" s="358"/>
      <c r="B11" s="365"/>
      <c r="C11" s="358"/>
      <c r="D11" s="613" t="str">
        <f>IF(N15="Check Rules!!!","Check Rules!!!","…………………………………………………………...")</f>
        <v>…………………………………………………………...</v>
      </c>
      <c r="E11" s="613"/>
      <c r="F11" s="614"/>
      <c r="I11" s="358"/>
      <c r="J11" s="613" t="str">
        <f>IF(N15="Check Rules!!!","Check Rules!!!","………………………………………………………...")</f>
        <v>………………………………………………………...</v>
      </c>
      <c r="K11" s="613"/>
      <c r="L11" s="614"/>
      <c r="M11" s="358"/>
      <c r="N11" s="360"/>
      <c r="O11" s="358"/>
    </row>
    <row r="12" spans="1:15" ht="15">
      <c r="A12" s="358"/>
      <c r="B12" s="365"/>
      <c r="C12" s="358"/>
      <c r="D12" s="366" t="s">
        <v>114</v>
      </c>
      <c r="E12" s="63"/>
      <c r="I12" s="358"/>
      <c r="J12" s="613" t="s">
        <v>114</v>
      </c>
      <c r="K12" s="613"/>
      <c r="L12" s="614"/>
      <c r="M12" s="358"/>
      <c r="N12" s="360"/>
      <c r="O12" s="358"/>
    </row>
    <row r="13" spans="1:15" ht="15">
      <c r="A13" s="241"/>
      <c r="B13" s="63"/>
      <c r="C13" s="63"/>
      <c r="D13" s="63"/>
      <c r="E13" s="63"/>
      <c r="F13" s="359"/>
      <c r="G13" s="358"/>
      <c r="H13" s="358"/>
      <c r="I13" s="358"/>
      <c r="J13" s="358"/>
      <c r="K13" s="358"/>
      <c r="L13" s="358"/>
      <c r="M13" s="358"/>
      <c r="N13" s="360"/>
      <c r="O13" s="358"/>
    </row>
    <row r="14" spans="1:15" ht="15.75" thickBot="1">
      <c r="A14" s="241"/>
      <c r="B14" s="63"/>
      <c r="C14" s="63"/>
      <c r="D14" s="63"/>
      <c r="E14" s="63"/>
      <c r="F14" s="359"/>
      <c r="G14" s="358"/>
      <c r="H14" s="358"/>
      <c r="I14" s="358"/>
      <c r="J14" s="358"/>
      <c r="K14" s="358"/>
      <c r="L14" s="358"/>
      <c r="M14" s="358"/>
      <c r="N14" s="358"/>
      <c r="O14" s="358"/>
    </row>
    <row r="15" spans="1:15" ht="15.75" thickBot="1">
      <c r="A15" s="559" t="s">
        <v>403</v>
      </c>
      <c r="B15" s="560"/>
      <c r="C15" s="560"/>
      <c r="D15" s="560"/>
      <c r="E15" s="560"/>
      <c r="F15" s="561">
        <f>SUM(F20:F65536)</f>
        <v>0</v>
      </c>
      <c r="G15" s="561">
        <f>SUM(G20:G65536)</f>
        <v>0</v>
      </c>
      <c r="H15" s="561">
        <f>SUM(H20:H65536)</f>
        <v>0</v>
      </c>
      <c r="I15" s="561">
        <f>SUM(I20:I65536)</f>
        <v>0</v>
      </c>
      <c r="J15" s="561">
        <f>SUM(J20:J65536)</f>
        <v>0</v>
      </c>
      <c r="K15" s="561">
        <f>SUM(K20:K65536)</f>
        <v>0</v>
      </c>
      <c r="L15" s="561">
        <f>SUM(L20:L65536)</f>
        <v>0</v>
      </c>
      <c r="M15" s="561">
        <f>SUM(M20:M65536)</f>
        <v>0</v>
      </c>
      <c r="N15" s="561">
        <f>SUM(N20:N65536)</f>
        <v>0</v>
      </c>
      <c r="O15" s="562">
        <f>IF(N15="Check Rules!!!",SUM(N20:N65536)-'300'!D43,"")</f>
      </c>
    </row>
    <row r="16" spans="1:15" ht="15.75" thickBot="1">
      <c r="A16" s="64">
        <v>1</v>
      </c>
      <c r="B16" s="65">
        <v>2</v>
      </c>
      <c r="C16" s="65">
        <v>3</v>
      </c>
      <c r="D16" s="65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615">
        <v>10</v>
      </c>
      <c r="K16" s="616"/>
      <c r="L16" s="616"/>
      <c r="M16" s="616"/>
      <c r="N16" s="13">
        <v>11</v>
      </c>
      <c r="O16" s="13">
        <v>12</v>
      </c>
    </row>
    <row r="17" spans="1:15" ht="15.75" customHeight="1" thickBot="1">
      <c r="A17" s="609" t="s">
        <v>222</v>
      </c>
      <c r="B17" s="611" t="s">
        <v>223</v>
      </c>
      <c r="C17" s="611" t="s">
        <v>224</v>
      </c>
      <c r="D17" s="611" t="s">
        <v>225</v>
      </c>
      <c r="E17" s="611" t="s">
        <v>226</v>
      </c>
      <c r="F17" s="611" t="s">
        <v>227</v>
      </c>
      <c r="G17" s="611" t="s">
        <v>228</v>
      </c>
      <c r="H17" s="611" t="s">
        <v>229</v>
      </c>
      <c r="I17" s="611" t="s">
        <v>230</v>
      </c>
      <c r="J17" s="617" t="s">
        <v>231</v>
      </c>
      <c r="K17" s="618"/>
      <c r="L17" s="618"/>
      <c r="M17" s="618"/>
      <c r="N17" s="606" t="s">
        <v>232</v>
      </c>
      <c r="O17" s="603" t="s">
        <v>233</v>
      </c>
    </row>
    <row r="18" spans="1:15" ht="15.75" thickBot="1">
      <c r="A18" s="609"/>
      <c r="B18" s="611"/>
      <c r="C18" s="611"/>
      <c r="D18" s="611"/>
      <c r="E18" s="611"/>
      <c r="F18" s="611"/>
      <c r="G18" s="611"/>
      <c r="H18" s="611"/>
      <c r="I18" s="611"/>
      <c r="J18" s="367" t="s">
        <v>234</v>
      </c>
      <c r="K18" s="367" t="s">
        <v>235</v>
      </c>
      <c r="L18" s="367" t="s">
        <v>236</v>
      </c>
      <c r="M18" s="367" t="s">
        <v>237</v>
      </c>
      <c r="N18" s="607"/>
      <c r="O18" s="604"/>
    </row>
    <row r="19" spans="1:15" ht="51.75" thickBot="1">
      <c r="A19" s="610"/>
      <c r="B19" s="612"/>
      <c r="C19" s="612"/>
      <c r="D19" s="612"/>
      <c r="E19" s="612"/>
      <c r="F19" s="612"/>
      <c r="G19" s="612"/>
      <c r="H19" s="612"/>
      <c r="I19" s="612"/>
      <c r="J19" s="416" t="s">
        <v>423</v>
      </c>
      <c r="K19" s="416" t="s">
        <v>238</v>
      </c>
      <c r="L19" s="416" t="s">
        <v>239</v>
      </c>
      <c r="M19" s="416" t="s">
        <v>240</v>
      </c>
      <c r="N19" s="608"/>
      <c r="O19" s="605"/>
    </row>
    <row r="20" spans="1:15" ht="15">
      <c r="A20" s="553"/>
      <c r="B20" s="527"/>
      <c r="C20" s="101"/>
      <c r="D20" s="484"/>
      <c r="E20" s="554"/>
      <c r="F20" s="555"/>
      <c r="G20" s="556"/>
      <c r="H20" s="556"/>
      <c r="I20" s="526">
        <f>G20+H20</f>
        <v>0</v>
      </c>
      <c r="J20" s="140">
        <v>0</v>
      </c>
      <c r="K20" s="140">
        <v>0</v>
      </c>
      <c r="L20" s="140">
        <v>0</v>
      </c>
      <c r="M20" s="140">
        <v>0</v>
      </c>
      <c r="N20" s="557">
        <f>(0.05*J20)+(0.2*K20)+(0.5*L20)+M20</f>
        <v>0</v>
      </c>
      <c r="O20" s="558"/>
    </row>
    <row r="21" spans="1:15" ht="15">
      <c r="A21" s="549"/>
      <c r="B21" s="528"/>
      <c r="C21" s="102"/>
      <c r="D21" s="485"/>
      <c r="E21" s="485"/>
      <c r="F21" s="487"/>
      <c r="G21" s="487"/>
      <c r="H21" s="487"/>
      <c r="I21" s="524">
        <f aca="true" t="shared" si="0" ref="I21:I84">G21+H21</f>
        <v>0</v>
      </c>
      <c r="J21" s="551">
        <v>0</v>
      </c>
      <c r="K21" s="551">
        <v>0</v>
      </c>
      <c r="L21" s="551">
        <v>0</v>
      </c>
      <c r="M21" s="551">
        <v>0</v>
      </c>
      <c r="N21" s="550">
        <f aca="true" t="shared" si="1" ref="N21:N84">(0.05*J21)+(0.2*K21)+(0.5*L21)+M21</f>
        <v>0</v>
      </c>
      <c r="O21" s="552"/>
    </row>
    <row r="22" spans="1:15" ht="15">
      <c r="A22" s="549"/>
      <c r="B22" s="528"/>
      <c r="C22" s="102"/>
      <c r="D22" s="485"/>
      <c r="E22" s="485"/>
      <c r="F22" s="487"/>
      <c r="G22" s="487"/>
      <c r="H22" s="487"/>
      <c r="I22" s="524">
        <f t="shared" si="0"/>
        <v>0</v>
      </c>
      <c r="J22" s="551">
        <v>0</v>
      </c>
      <c r="K22" s="551">
        <v>0</v>
      </c>
      <c r="L22" s="551">
        <v>0</v>
      </c>
      <c r="M22" s="551">
        <v>0</v>
      </c>
      <c r="N22" s="550">
        <f t="shared" si="1"/>
        <v>0</v>
      </c>
      <c r="O22" s="552"/>
    </row>
    <row r="23" spans="1:15" ht="15">
      <c r="A23" s="549"/>
      <c r="B23" s="528"/>
      <c r="C23" s="102"/>
      <c r="D23" s="485"/>
      <c r="E23" s="485"/>
      <c r="F23" s="487"/>
      <c r="G23" s="487"/>
      <c r="H23" s="487"/>
      <c r="I23" s="524">
        <f t="shared" si="0"/>
        <v>0</v>
      </c>
      <c r="J23" s="551">
        <v>0</v>
      </c>
      <c r="K23" s="551">
        <v>0</v>
      </c>
      <c r="L23" s="551">
        <v>0</v>
      </c>
      <c r="M23" s="551">
        <v>0</v>
      </c>
      <c r="N23" s="550">
        <f t="shared" si="1"/>
        <v>0</v>
      </c>
      <c r="O23" s="552"/>
    </row>
    <row r="24" spans="1:15" ht="15">
      <c r="A24" s="549"/>
      <c r="B24" s="528"/>
      <c r="C24" s="102"/>
      <c r="D24" s="485"/>
      <c r="E24" s="485"/>
      <c r="F24" s="487"/>
      <c r="G24" s="487"/>
      <c r="H24" s="487"/>
      <c r="I24" s="524">
        <f t="shared" si="0"/>
        <v>0</v>
      </c>
      <c r="J24" s="551">
        <v>0</v>
      </c>
      <c r="K24" s="551">
        <v>0</v>
      </c>
      <c r="L24" s="551">
        <v>0</v>
      </c>
      <c r="M24" s="551">
        <v>0</v>
      </c>
      <c r="N24" s="550">
        <f t="shared" si="1"/>
        <v>0</v>
      </c>
      <c r="O24" s="552"/>
    </row>
    <row r="25" spans="1:15" ht="15">
      <c r="A25" s="549"/>
      <c r="B25" s="528"/>
      <c r="C25" s="102"/>
      <c r="D25" s="485"/>
      <c r="E25" s="485"/>
      <c r="F25" s="487"/>
      <c r="G25" s="487"/>
      <c r="H25" s="487"/>
      <c r="I25" s="524">
        <f t="shared" si="0"/>
        <v>0</v>
      </c>
      <c r="J25" s="551">
        <v>0</v>
      </c>
      <c r="K25" s="551">
        <v>0</v>
      </c>
      <c r="L25" s="551">
        <v>0</v>
      </c>
      <c r="M25" s="551">
        <v>0</v>
      </c>
      <c r="N25" s="550">
        <f t="shared" si="1"/>
        <v>0</v>
      </c>
      <c r="O25" s="552"/>
    </row>
    <row r="26" spans="1:15" ht="15">
      <c r="A26" s="549"/>
      <c r="B26" s="528"/>
      <c r="C26" s="102"/>
      <c r="D26" s="485"/>
      <c r="E26" s="485"/>
      <c r="F26" s="487"/>
      <c r="G26" s="487"/>
      <c r="H26" s="487"/>
      <c r="I26" s="524">
        <f t="shared" si="0"/>
        <v>0</v>
      </c>
      <c r="J26" s="551">
        <v>0</v>
      </c>
      <c r="K26" s="551">
        <v>0</v>
      </c>
      <c r="L26" s="551">
        <v>0</v>
      </c>
      <c r="M26" s="551">
        <v>0</v>
      </c>
      <c r="N26" s="550">
        <f t="shared" si="1"/>
        <v>0</v>
      </c>
      <c r="O26" s="552"/>
    </row>
    <row r="27" spans="1:15" ht="15">
      <c r="A27" s="549"/>
      <c r="B27" s="528"/>
      <c r="C27" s="102"/>
      <c r="D27" s="485"/>
      <c r="E27" s="485"/>
      <c r="F27" s="487"/>
      <c r="G27" s="487"/>
      <c r="H27" s="487"/>
      <c r="I27" s="524">
        <f t="shared" si="0"/>
        <v>0</v>
      </c>
      <c r="J27" s="551">
        <v>0</v>
      </c>
      <c r="K27" s="551">
        <v>0</v>
      </c>
      <c r="L27" s="551">
        <v>0</v>
      </c>
      <c r="M27" s="551">
        <v>0</v>
      </c>
      <c r="N27" s="550">
        <f t="shared" si="1"/>
        <v>0</v>
      </c>
      <c r="O27" s="552"/>
    </row>
    <row r="28" spans="1:15" ht="15">
      <c r="A28" s="549"/>
      <c r="B28" s="528"/>
      <c r="C28" s="102"/>
      <c r="D28" s="485"/>
      <c r="E28" s="485"/>
      <c r="F28" s="487"/>
      <c r="G28" s="487"/>
      <c r="H28" s="487"/>
      <c r="I28" s="524">
        <f t="shared" si="0"/>
        <v>0</v>
      </c>
      <c r="J28" s="551">
        <v>0</v>
      </c>
      <c r="K28" s="551">
        <v>0</v>
      </c>
      <c r="L28" s="551">
        <v>0</v>
      </c>
      <c r="M28" s="551">
        <v>0</v>
      </c>
      <c r="N28" s="550">
        <f t="shared" si="1"/>
        <v>0</v>
      </c>
      <c r="O28" s="552"/>
    </row>
    <row r="29" spans="1:15" ht="15">
      <c r="A29" s="549"/>
      <c r="B29" s="528"/>
      <c r="C29" s="102"/>
      <c r="D29" s="485"/>
      <c r="E29" s="485"/>
      <c r="F29" s="487"/>
      <c r="G29" s="487"/>
      <c r="H29" s="487"/>
      <c r="I29" s="524">
        <f t="shared" si="0"/>
        <v>0</v>
      </c>
      <c r="J29" s="551">
        <v>0</v>
      </c>
      <c r="K29" s="551">
        <v>0</v>
      </c>
      <c r="L29" s="551">
        <v>0</v>
      </c>
      <c r="M29" s="551">
        <v>0</v>
      </c>
      <c r="N29" s="550">
        <f t="shared" si="1"/>
        <v>0</v>
      </c>
      <c r="O29" s="552"/>
    </row>
    <row r="30" spans="1:15" ht="15">
      <c r="A30" s="549"/>
      <c r="B30" s="528"/>
      <c r="C30" s="102"/>
      <c r="D30" s="485"/>
      <c r="E30" s="485"/>
      <c r="F30" s="487"/>
      <c r="G30" s="487"/>
      <c r="H30" s="487"/>
      <c r="I30" s="524">
        <f t="shared" si="0"/>
        <v>0</v>
      </c>
      <c r="J30" s="551">
        <v>0</v>
      </c>
      <c r="K30" s="551">
        <v>0</v>
      </c>
      <c r="L30" s="551">
        <v>0</v>
      </c>
      <c r="M30" s="551">
        <v>0</v>
      </c>
      <c r="N30" s="550">
        <f t="shared" si="1"/>
        <v>0</v>
      </c>
      <c r="O30" s="552"/>
    </row>
    <row r="31" spans="1:15" ht="15">
      <c r="A31" s="549"/>
      <c r="B31" s="528"/>
      <c r="C31" s="102"/>
      <c r="D31" s="485"/>
      <c r="E31" s="485"/>
      <c r="F31" s="487"/>
      <c r="G31" s="487"/>
      <c r="H31" s="487"/>
      <c r="I31" s="524">
        <f t="shared" si="0"/>
        <v>0</v>
      </c>
      <c r="J31" s="551">
        <v>0</v>
      </c>
      <c r="K31" s="551">
        <v>0</v>
      </c>
      <c r="L31" s="551">
        <v>0</v>
      </c>
      <c r="M31" s="551">
        <v>0</v>
      </c>
      <c r="N31" s="550">
        <f t="shared" si="1"/>
        <v>0</v>
      </c>
      <c r="O31" s="552"/>
    </row>
    <row r="32" spans="1:15" ht="15">
      <c r="A32" s="549"/>
      <c r="B32" s="528"/>
      <c r="C32" s="102"/>
      <c r="D32" s="485"/>
      <c r="E32" s="485"/>
      <c r="F32" s="487"/>
      <c r="G32" s="487"/>
      <c r="H32" s="487"/>
      <c r="I32" s="524">
        <f t="shared" si="0"/>
        <v>0</v>
      </c>
      <c r="J32" s="551">
        <v>0</v>
      </c>
      <c r="K32" s="551">
        <v>0</v>
      </c>
      <c r="L32" s="551">
        <v>0</v>
      </c>
      <c r="M32" s="551">
        <v>0</v>
      </c>
      <c r="N32" s="550">
        <f t="shared" si="1"/>
        <v>0</v>
      </c>
      <c r="O32" s="552"/>
    </row>
    <row r="33" spans="1:15" ht="15">
      <c r="A33" s="549"/>
      <c r="B33" s="528"/>
      <c r="C33" s="102"/>
      <c r="D33" s="485"/>
      <c r="E33" s="485"/>
      <c r="F33" s="487"/>
      <c r="G33" s="487"/>
      <c r="H33" s="487"/>
      <c r="I33" s="524">
        <f t="shared" si="0"/>
        <v>0</v>
      </c>
      <c r="J33" s="551">
        <v>0</v>
      </c>
      <c r="K33" s="551">
        <v>0</v>
      </c>
      <c r="L33" s="551">
        <v>0</v>
      </c>
      <c r="M33" s="551">
        <v>0</v>
      </c>
      <c r="N33" s="550">
        <f t="shared" si="1"/>
        <v>0</v>
      </c>
      <c r="O33" s="552"/>
    </row>
    <row r="34" spans="1:15" ht="15">
      <c r="A34" s="549"/>
      <c r="B34" s="528"/>
      <c r="C34" s="102"/>
      <c r="D34" s="485"/>
      <c r="E34" s="485"/>
      <c r="F34" s="487"/>
      <c r="G34" s="487"/>
      <c r="H34" s="487"/>
      <c r="I34" s="524">
        <f t="shared" si="0"/>
        <v>0</v>
      </c>
      <c r="J34" s="551">
        <v>0</v>
      </c>
      <c r="K34" s="551">
        <v>0</v>
      </c>
      <c r="L34" s="551">
        <v>0</v>
      </c>
      <c r="M34" s="551">
        <v>0</v>
      </c>
      <c r="N34" s="550">
        <f t="shared" si="1"/>
        <v>0</v>
      </c>
      <c r="O34" s="552"/>
    </row>
    <row r="35" spans="1:15" ht="15">
      <c r="A35" s="549"/>
      <c r="B35" s="528"/>
      <c r="C35" s="102"/>
      <c r="D35" s="485"/>
      <c r="E35" s="485"/>
      <c r="F35" s="487"/>
      <c r="G35" s="487"/>
      <c r="H35" s="487"/>
      <c r="I35" s="524">
        <f t="shared" si="0"/>
        <v>0</v>
      </c>
      <c r="J35" s="551">
        <v>0</v>
      </c>
      <c r="K35" s="551">
        <v>0</v>
      </c>
      <c r="L35" s="551">
        <v>0</v>
      </c>
      <c r="M35" s="551">
        <v>0</v>
      </c>
      <c r="N35" s="550">
        <f t="shared" si="1"/>
        <v>0</v>
      </c>
      <c r="O35" s="552"/>
    </row>
    <row r="36" spans="1:15" ht="15">
      <c r="A36" s="549"/>
      <c r="B36" s="528"/>
      <c r="C36" s="102"/>
      <c r="D36" s="485"/>
      <c r="E36" s="485"/>
      <c r="F36" s="487"/>
      <c r="G36" s="487"/>
      <c r="H36" s="487"/>
      <c r="I36" s="524">
        <f t="shared" si="0"/>
        <v>0</v>
      </c>
      <c r="J36" s="551">
        <v>0</v>
      </c>
      <c r="K36" s="551">
        <v>0</v>
      </c>
      <c r="L36" s="551">
        <v>0</v>
      </c>
      <c r="M36" s="551">
        <v>0</v>
      </c>
      <c r="N36" s="550">
        <f t="shared" si="1"/>
        <v>0</v>
      </c>
      <c r="O36" s="552"/>
    </row>
    <row r="37" spans="1:15" ht="15">
      <c r="A37" s="549"/>
      <c r="B37" s="528"/>
      <c r="C37" s="102"/>
      <c r="D37" s="485"/>
      <c r="E37" s="485"/>
      <c r="F37" s="487"/>
      <c r="G37" s="487"/>
      <c r="H37" s="487"/>
      <c r="I37" s="524">
        <f t="shared" si="0"/>
        <v>0</v>
      </c>
      <c r="J37" s="551">
        <v>0</v>
      </c>
      <c r="K37" s="551">
        <v>0</v>
      </c>
      <c r="L37" s="551">
        <v>0</v>
      </c>
      <c r="M37" s="551">
        <v>0</v>
      </c>
      <c r="N37" s="550">
        <f t="shared" si="1"/>
        <v>0</v>
      </c>
      <c r="O37" s="552"/>
    </row>
    <row r="38" spans="1:15" ht="15">
      <c r="A38" s="549"/>
      <c r="B38" s="528"/>
      <c r="C38" s="102"/>
      <c r="D38" s="485"/>
      <c r="E38" s="485"/>
      <c r="F38" s="487"/>
      <c r="G38" s="487"/>
      <c r="H38" s="487"/>
      <c r="I38" s="524">
        <f t="shared" si="0"/>
        <v>0</v>
      </c>
      <c r="J38" s="551">
        <v>0</v>
      </c>
      <c r="K38" s="551">
        <v>0</v>
      </c>
      <c r="L38" s="551">
        <v>0</v>
      </c>
      <c r="M38" s="551">
        <v>0</v>
      </c>
      <c r="N38" s="550">
        <f t="shared" si="1"/>
        <v>0</v>
      </c>
      <c r="O38" s="552"/>
    </row>
    <row r="39" spans="1:15" ht="15">
      <c r="A39" s="549"/>
      <c r="B39" s="528"/>
      <c r="C39" s="102"/>
      <c r="D39" s="485"/>
      <c r="E39" s="485"/>
      <c r="F39" s="487"/>
      <c r="G39" s="487"/>
      <c r="H39" s="487"/>
      <c r="I39" s="524">
        <f t="shared" si="0"/>
        <v>0</v>
      </c>
      <c r="J39" s="551">
        <v>0</v>
      </c>
      <c r="K39" s="551">
        <v>0</v>
      </c>
      <c r="L39" s="551">
        <v>0</v>
      </c>
      <c r="M39" s="551">
        <v>0</v>
      </c>
      <c r="N39" s="550">
        <f t="shared" si="1"/>
        <v>0</v>
      </c>
      <c r="O39" s="552"/>
    </row>
    <row r="40" spans="1:15" ht="15">
      <c r="A40" s="549"/>
      <c r="B40" s="528"/>
      <c r="C40" s="102"/>
      <c r="D40" s="485"/>
      <c r="E40" s="485"/>
      <c r="F40" s="487"/>
      <c r="G40" s="487"/>
      <c r="H40" s="487"/>
      <c r="I40" s="524">
        <f t="shared" si="0"/>
        <v>0</v>
      </c>
      <c r="J40" s="551">
        <v>0</v>
      </c>
      <c r="K40" s="551">
        <v>0</v>
      </c>
      <c r="L40" s="551">
        <v>0</v>
      </c>
      <c r="M40" s="551">
        <v>0</v>
      </c>
      <c r="N40" s="550">
        <f t="shared" si="1"/>
        <v>0</v>
      </c>
      <c r="O40" s="552"/>
    </row>
    <row r="41" spans="1:15" ht="15">
      <c r="A41" s="549"/>
      <c r="B41" s="528"/>
      <c r="C41" s="102"/>
      <c r="D41" s="485"/>
      <c r="E41" s="485"/>
      <c r="F41" s="487"/>
      <c r="G41" s="487"/>
      <c r="H41" s="487"/>
      <c r="I41" s="524">
        <f t="shared" si="0"/>
        <v>0</v>
      </c>
      <c r="J41" s="551">
        <v>0</v>
      </c>
      <c r="K41" s="551">
        <v>0</v>
      </c>
      <c r="L41" s="551">
        <v>0</v>
      </c>
      <c r="M41" s="551">
        <v>0</v>
      </c>
      <c r="N41" s="550">
        <f t="shared" si="1"/>
        <v>0</v>
      </c>
      <c r="O41" s="552"/>
    </row>
    <row r="42" spans="1:15" ht="15">
      <c r="A42" s="549"/>
      <c r="B42" s="528"/>
      <c r="C42" s="102"/>
      <c r="D42" s="485"/>
      <c r="E42" s="485"/>
      <c r="F42" s="487"/>
      <c r="G42" s="487"/>
      <c r="H42" s="487"/>
      <c r="I42" s="524">
        <f t="shared" si="0"/>
        <v>0</v>
      </c>
      <c r="J42" s="551">
        <v>0</v>
      </c>
      <c r="K42" s="551">
        <v>0</v>
      </c>
      <c r="L42" s="551">
        <v>0</v>
      </c>
      <c r="M42" s="551">
        <v>0</v>
      </c>
      <c r="N42" s="550">
        <f t="shared" si="1"/>
        <v>0</v>
      </c>
      <c r="O42" s="552"/>
    </row>
    <row r="43" spans="1:15" ht="15">
      <c r="A43" s="549"/>
      <c r="B43" s="528"/>
      <c r="C43" s="102"/>
      <c r="D43" s="485"/>
      <c r="E43" s="485"/>
      <c r="F43" s="487"/>
      <c r="G43" s="487"/>
      <c r="H43" s="487"/>
      <c r="I43" s="524">
        <f t="shared" si="0"/>
        <v>0</v>
      </c>
      <c r="J43" s="551">
        <v>0</v>
      </c>
      <c r="K43" s="551">
        <v>0</v>
      </c>
      <c r="L43" s="551">
        <v>0</v>
      </c>
      <c r="M43" s="551">
        <v>0</v>
      </c>
      <c r="N43" s="550">
        <f t="shared" si="1"/>
        <v>0</v>
      </c>
      <c r="O43" s="552"/>
    </row>
    <row r="44" spans="1:15" ht="15">
      <c r="A44" s="549"/>
      <c r="B44" s="528"/>
      <c r="C44" s="102"/>
      <c r="D44" s="485"/>
      <c r="E44" s="485"/>
      <c r="F44" s="487"/>
      <c r="G44" s="487"/>
      <c r="H44" s="487"/>
      <c r="I44" s="524">
        <f t="shared" si="0"/>
        <v>0</v>
      </c>
      <c r="J44" s="551">
        <v>0</v>
      </c>
      <c r="K44" s="551">
        <v>0</v>
      </c>
      <c r="L44" s="551">
        <v>0</v>
      </c>
      <c r="M44" s="551">
        <v>0</v>
      </c>
      <c r="N44" s="550">
        <f t="shared" si="1"/>
        <v>0</v>
      </c>
      <c r="O44" s="552"/>
    </row>
    <row r="45" spans="1:15" ht="15">
      <c r="A45" s="549"/>
      <c r="B45" s="528"/>
      <c r="C45" s="102"/>
      <c r="D45" s="485"/>
      <c r="E45" s="485"/>
      <c r="F45" s="487"/>
      <c r="G45" s="487"/>
      <c r="H45" s="487"/>
      <c r="I45" s="524">
        <f t="shared" si="0"/>
        <v>0</v>
      </c>
      <c r="J45" s="551">
        <v>0</v>
      </c>
      <c r="K45" s="551">
        <v>0</v>
      </c>
      <c r="L45" s="551">
        <v>0</v>
      </c>
      <c r="M45" s="551">
        <v>0</v>
      </c>
      <c r="N45" s="550">
        <f t="shared" si="1"/>
        <v>0</v>
      </c>
      <c r="O45" s="552"/>
    </row>
    <row r="46" spans="1:15" ht="15">
      <c r="A46" s="549"/>
      <c r="B46" s="528"/>
      <c r="C46" s="102"/>
      <c r="D46" s="485"/>
      <c r="E46" s="485"/>
      <c r="F46" s="487"/>
      <c r="G46" s="487"/>
      <c r="H46" s="487"/>
      <c r="I46" s="524">
        <f t="shared" si="0"/>
        <v>0</v>
      </c>
      <c r="J46" s="551">
        <v>0</v>
      </c>
      <c r="K46" s="551">
        <v>0</v>
      </c>
      <c r="L46" s="551">
        <v>0</v>
      </c>
      <c r="M46" s="551">
        <v>0</v>
      </c>
      <c r="N46" s="550">
        <f t="shared" si="1"/>
        <v>0</v>
      </c>
      <c r="O46" s="552"/>
    </row>
    <row r="47" spans="1:15" ht="15">
      <c r="A47" s="549"/>
      <c r="B47" s="528"/>
      <c r="C47" s="102"/>
      <c r="D47" s="485"/>
      <c r="E47" s="485"/>
      <c r="F47" s="487"/>
      <c r="G47" s="487"/>
      <c r="H47" s="487"/>
      <c r="I47" s="524">
        <f t="shared" si="0"/>
        <v>0</v>
      </c>
      <c r="J47" s="551">
        <v>0</v>
      </c>
      <c r="K47" s="551">
        <v>0</v>
      </c>
      <c r="L47" s="551">
        <v>0</v>
      </c>
      <c r="M47" s="551">
        <v>0</v>
      </c>
      <c r="N47" s="550">
        <f t="shared" si="1"/>
        <v>0</v>
      </c>
      <c r="O47" s="552"/>
    </row>
    <row r="48" spans="1:15" ht="15">
      <c r="A48" s="549"/>
      <c r="B48" s="528"/>
      <c r="C48" s="102"/>
      <c r="D48" s="485"/>
      <c r="E48" s="485"/>
      <c r="F48" s="487"/>
      <c r="G48" s="487"/>
      <c r="H48" s="487"/>
      <c r="I48" s="524">
        <f t="shared" si="0"/>
        <v>0</v>
      </c>
      <c r="J48" s="551">
        <v>0</v>
      </c>
      <c r="K48" s="551">
        <v>0</v>
      </c>
      <c r="L48" s="551">
        <v>0</v>
      </c>
      <c r="M48" s="551">
        <v>0</v>
      </c>
      <c r="N48" s="550">
        <f t="shared" si="1"/>
        <v>0</v>
      </c>
      <c r="O48" s="552"/>
    </row>
    <row r="49" spans="1:15" ht="15">
      <c r="A49" s="549"/>
      <c r="B49" s="528"/>
      <c r="C49" s="102"/>
      <c r="D49" s="485"/>
      <c r="E49" s="485"/>
      <c r="F49" s="487"/>
      <c r="G49" s="487"/>
      <c r="H49" s="487"/>
      <c r="I49" s="524">
        <f t="shared" si="0"/>
        <v>0</v>
      </c>
      <c r="J49" s="551">
        <v>0</v>
      </c>
      <c r="K49" s="551">
        <v>0</v>
      </c>
      <c r="L49" s="551">
        <v>0</v>
      </c>
      <c r="M49" s="551">
        <v>0</v>
      </c>
      <c r="N49" s="550">
        <f t="shared" si="1"/>
        <v>0</v>
      </c>
      <c r="O49" s="552"/>
    </row>
    <row r="50" spans="1:15" ht="15">
      <c r="A50" s="549"/>
      <c r="B50" s="528"/>
      <c r="C50" s="102"/>
      <c r="D50" s="485"/>
      <c r="E50" s="485"/>
      <c r="F50" s="487"/>
      <c r="G50" s="487"/>
      <c r="H50" s="487"/>
      <c r="I50" s="524">
        <f t="shared" si="0"/>
        <v>0</v>
      </c>
      <c r="J50" s="551">
        <v>0</v>
      </c>
      <c r="K50" s="551">
        <v>0</v>
      </c>
      <c r="L50" s="551">
        <v>0</v>
      </c>
      <c r="M50" s="551">
        <v>0</v>
      </c>
      <c r="N50" s="550">
        <f t="shared" si="1"/>
        <v>0</v>
      </c>
      <c r="O50" s="552"/>
    </row>
    <row r="51" spans="1:15" ht="15">
      <c r="A51" s="549"/>
      <c r="B51" s="528"/>
      <c r="C51" s="102"/>
      <c r="D51" s="485"/>
      <c r="E51" s="485"/>
      <c r="F51" s="487"/>
      <c r="G51" s="487"/>
      <c r="H51" s="487"/>
      <c r="I51" s="524">
        <f t="shared" si="0"/>
        <v>0</v>
      </c>
      <c r="J51" s="551">
        <v>0</v>
      </c>
      <c r="K51" s="551">
        <v>0</v>
      </c>
      <c r="L51" s="551">
        <v>0</v>
      </c>
      <c r="M51" s="551">
        <v>0</v>
      </c>
      <c r="N51" s="550">
        <f t="shared" si="1"/>
        <v>0</v>
      </c>
      <c r="O51" s="552"/>
    </row>
    <row r="52" spans="1:15" ht="15">
      <c r="A52" s="549"/>
      <c r="B52" s="528"/>
      <c r="C52" s="102"/>
      <c r="D52" s="485"/>
      <c r="E52" s="485"/>
      <c r="F52" s="487"/>
      <c r="G52" s="487"/>
      <c r="H52" s="487"/>
      <c r="I52" s="524">
        <f t="shared" si="0"/>
        <v>0</v>
      </c>
      <c r="J52" s="551">
        <v>0</v>
      </c>
      <c r="K52" s="551">
        <v>0</v>
      </c>
      <c r="L52" s="551">
        <v>0</v>
      </c>
      <c r="M52" s="551">
        <v>0</v>
      </c>
      <c r="N52" s="550">
        <f t="shared" si="1"/>
        <v>0</v>
      </c>
      <c r="O52" s="552"/>
    </row>
    <row r="53" spans="1:15" ht="15">
      <c r="A53" s="549"/>
      <c r="B53" s="528"/>
      <c r="C53" s="102"/>
      <c r="D53" s="485"/>
      <c r="E53" s="485"/>
      <c r="F53" s="487"/>
      <c r="G53" s="487"/>
      <c r="H53" s="487"/>
      <c r="I53" s="524">
        <f t="shared" si="0"/>
        <v>0</v>
      </c>
      <c r="J53" s="551">
        <v>0</v>
      </c>
      <c r="K53" s="551">
        <v>0</v>
      </c>
      <c r="L53" s="551">
        <v>0</v>
      </c>
      <c r="M53" s="551">
        <v>0</v>
      </c>
      <c r="N53" s="550">
        <f t="shared" si="1"/>
        <v>0</v>
      </c>
      <c r="O53" s="552"/>
    </row>
    <row r="54" spans="1:15" ht="15">
      <c r="A54" s="549"/>
      <c r="B54" s="528"/>
      <c r="C54" s="102"/>
      <c r="D54" s="485"/>
      <c r="E54" s="485"/>
      <c r="F54" s="487"/>
      <c r="G54" s="487"/>
      <c r="H54" s="487"/>
      <c r="I54" s="524">
        <f t="shared" si="0"/>
        <v>0</v>
      </c>
      <c r="J54" s="551">
        <v>0</v>
      </c>
      <c r="K54" s="551">
        <v>0</v>
      </c>
      <c r="L54" s="551">
        <v>0</v>
      </c>
      <c r="M54" s="551">
        <v>0</v>
      </c>
      <c r="N54" s="550">
        <f t="shared" si="1"/>
        <v>0</v>
      </c>
      <c r="O54" s="552"/>
    </row>
    <row r="55" spans="1:15" ht="15">
      <c r="A55" s="549"/>
      <c r="B55" s="528"/>
      <c r="C55" s="102"/>
      <c r="D55" s="485"/>
      <c r="E55" s="485"/>
      <c r="F55" s="487"/>
      <c r="G55" s="487"/>
      <c r="H55" s="487"/>
      <c r="I55" s="524">
        <f t="shared" si="0"/>
        <v>0</v>
      </c>
      <c r="J55" s="551">
        <v>0</v>
      </c>
      <c r="K55" s="551">
        <v>0</v>
      </c>
      <c r="L55" s="551">
        <v>0</v>
      </c>
      <c r="M55" s="551">
        <v>0</v>
      </c>
      <c r="N55" s="550">
        <f t="shared" si="1"/>
        <v>0</v>
      </c>
      <c r="O55" s="552"/>
    </row>
    <row r="56" spans="1:15" ht="15">
      <c r="A56" s="549"/>
      <c r="B56" s="528"/>
      <c r="C56" s="102"/>
      <c r="D56" s="485"/>
      <c r="E56" s="485"/>
      <c r="F56" s="487"/>
      <c r="G56" s="487"/>
      <c r="H56" s="487"/>
      <c r="I56" s="524">
        <f t="shared" si="0"/>
        <v>0</v>
      </c>
      <c r="J56" s="551">
        <v>0</v>
      </c>
      <c r="K56" s="551">
        <v>0</v>
      </c>
      <c r="L56" s="551">
        <v>0</v>
      </c>
      <c r="M56" s="551">
        <v>0</v>
      </c>
      <c r="N56" s="550">
        <f t="shared" si="1"/>
        <v>0</v>
      </c>
      <c r="O56" s="552"/>
    </row>
    <row r="57" spans="1:15" ht="15">
      <c r="A57" s="549"/>
      <c r="B57" s="528"/>
      <c r="C57" s="102"/>
      <c r="D57" s="485"/>
      <c r="E57" s="485"/>
      <c r="F57" s="487"/>
      <c r="G57" s="487"/>
      <c r="H57" s="487"/>
      <c r="I57" s="524">
        <f t="shared" si="0"/>
        <v>0</v>
      </c>
      <c r="J57" s="551">
        <v>0</v>
      </c>
      <c r="K57" s="551">
        <v>0</v>
      </c>
      <c r="L57" s="551">
        <v>0</v>
      </c>
      <c r="M57" s="551">
        <v>0</v>
      </c>
      <c r="N57" s="550">
        <f t="shared" si="1"/>
        <v>0</v>
      </c>
      <c r="O57" s="552"/>
    </row>
    <row r="58" spans="1:15" ht="15">
      <c r="A58" s="549"/>
      <c r="B58" s="528"/>
      <c r="C58" s="102"/>
      <c r="D58" s="485"/>
      <c r="E58" s="485"/>
      <c r="F58" s="487"/>
      <c r="G58" s="487"/>
      <c r="H58" s="487"/>
      <c r="I58" s="524">
        <f t="shared" si="0"/>
        <v>0</v>
      </c>
      <c r="J58" s="551">
        <v>0</v>
      </c>
      <c r="K58" s="551">
        <v>0</v>
      </c>
      <c r="L58" s="551">
        <v>0</v>
      </c>
      <c r="M58" s="551">
        <v>0</v>
      </c>
      <c r="N58" s="550">
        <f t="shared" si="1"/>
        <v>0</v>
      </c>
      <c r="O58" s="552"/>
    </row>
    <row r="59" spans="1:15" ht="15">
      <c r="A59" s="549"/>
      <c r="B59" s="528"/>
      <c r="C59" s="102"/>
      <c r="D59" s="485"/>
      <c r="E59" s="485"/>
      <c r="F59" s="487"/>
      <c r="G59" s="487"/>
      <c r="H59" s="487"/>
      <c r="I59" s="524">
        <f t="shared" si="0"/>
        <v>0</v>
      </c>
      <c r="J59" s="551">
        <v>0</v>
      </c>
      <c r="K59" s="551">
        <v>0</v>
      </c>
      <c r="L59" s="551">
        <v>0</v>
      </c>
      <c r="M59" s="551">
        <v>0</v>
      </c>
      <c r="N59" s="550">
        <f t="shared" si="1"/>
        <v>0</v>
      </c>
      <c r="O59" s="552"/>
    </row>
    <row r="60" spans="1:15" ht="15">
      <c r="A60" s="549"/>
      <c r="B60" s="528"/>
      <c r="C60" s="102"/>
      <c r="D60" s="485"/>
      <c r="E60" s="485"/>
      <c r="F60" s="487"/>
      <c r="G60" s="487"/>
      <c r="H60" s="487"/>
      <c r="I60" s="524">
        <f t="shared" si="0"/>
        <v>0</v>
      </c>
      <c r="J60" s="551">
        <v>0</v>
      </c>
      <c r="K60" s="551">
        <v>0</v>
      </c>
      <c r="L60" s="551">
        <v>0</v>
      </c>
      <c r="M60" s="551">
        <v>0</v>
      </c>
      <c r="N60" s="550">
        <f t="shared" si="1"/>
        <v>0</v>
      </c>
      <c r="O60" s="552"/>
    </row>
    <row r="61" spans="1:15" ht="15">
      <c r="A61" s="549"/>
      <c r="B61" s="528"/>
      <c r="C61" s="102"/>
      <c r="D61" s="485"/>
      <c r="E61" s="485"/>
      <c r="F61" s="487"/>
      <c r="G61" s="487"/>
      <c r="H61" s="487"/>
      <c r="I61" s="524">
        <f t="shared" si="0"/>
        <v>0</v>
      </c>
      <c r="J61" s="551">
        <v>0</v>
      </c>
      <c r="K61" s="551">
        <v>0</v>
      </c>
      <c r="L61" s="551">
        <v>0</v>
      </c>
      <c r="M61" s="551">
        <v>0</v>
      </c>
      <c r="N61" s="550">
        <f t="shared" si="1"/>
        <v>0</v>
      </c>
      <c r="O61" s="552"/>
    </row>
    <row r="62" spans="1:15" ht="15">
      <c r="A62" s="549"/>
      <c r="B62" s="528"/>
      <c r="C62" s="102"/>
      <c r="D62" s="485"/>
      <c r="E62" s="485"/>
      <c r="F62" s="487"/>
      <c r="G62" s="487"/>
      <c r="H62" s="487"/>
      <c r="I62" s="524">
        <f t="shared" si="0"/>
        <v>0</v>
      </c>
      <c r="J62" s="551">
        <v>0</v>
      </c>
      <c r="K62" s="551">
        <v>0</v>
      </c>
      <c r="L62" s="551">
        <v>0</v>
      </c>
      <c r="M62" s="551">
        <v>0</v>
      </c>
      <c r="N62" s="550">
        <f t="shared" si="1"/>
        <v>0</v>
      </c>
      <c r="O62" s="552"/>
    </row>
    <row r="63" spans="1:15" ht="15">
      <c r="A63" s="549"/>
      <c r="B63" s="528"/>
      <c r="C63" s="102"/>
      <c r="D63" s="485"/>
      <c r="E63" s="485"/>
      <c r="F63" s="487"/>
      <c r="G63" s="487"/>
      <c r="H63" s="487"/>
      <c r="I63" s="524">
        <f t="shared" si="0"/>
        <v>0</v>
      </c>
      <c r="J63" s="551">
        <v>0</v>
      </c>
      <c r="K63" s="551">
        <v>0</v>
      </c>
      <c r="L63" s="551">
        <v>0</v>
      </c>
      <c r="M63" s="551">
        <v>0</v>
      </c>
      <c r="N63" s="550">
        <f t="shared" si="1"/>
        <v>0</v>
      </c>
      <c r="O63" s="552"/>
    </row>
    <row r="64" spans="1:15" ht="15">
      <c r="A64" s="549"/>
      <c r="B64" s="528"/>
      <c r="C64" s="102"/>
      <c r="D64" s="485"/>
      <c r="E64" s="485"/>
      <c r="F64" s="487"/>
      <c r="G64" s="487"/>
      <c r="H64" s="487"/>
      <c r="I64" s="524">
        <f t="shared" si="0"/>
        <v>0</v>
      </c>
      <c r="J64" s="551">
        <v>0</v>
      </c>
      <c r="K64" s="551">
        <v>0</v>
      </c>
      <c r="L64" s="551">
        <v>0</v>
      </c>
      <c r="M64" s="551">
        <v>0</v>
      </c>
      <c r="N64" s="550">
        <f t="shared" si="1"/>
        <v>0</v>
      </c>
      <c r="O64" s="552"/>
    </row>
    <row r="65" spans="1:15" ht="15">
      <c r="A65" s="549"/>
      <c r="B65" s="528"/>
      <c r="C65" s="102"/>
      <c r="D65" s="485"/>
      <c r="E65" s="485"/>
      <c r="F65" s="487"/>
      <c r="G65" s="487"/>
      <c r="H65" s="487"/>
      <c r="I65" s="524">
        <f t="shared" si="0"/>
        <v>0</v>
      </c>
      <c r="J65" s="551">
        <v>0</v>
      </c>
      <c r="K65" s="551">
        <v>0</v>
      </c>
      <c r="L65" s="551">
        <v>0</v>
      </c>
      <c r="M65" s="551">
        <v>0</v>
      </c>
      <c r="N65" s="550">
        <f t="shared" si="1"/>
        <v>0</v>
      </c>
      <c r="O65" s="552"/>
    </row>
    <row r="66" spans="1:15" ht="15">
      <c r="A66" s="549"/>
      <c r="B66" s="528"/>
      <c r="C66" s="102"/>
      <c r="D66" s="485"/>
      <c r="E66" s="485"/>
      <c r="F66" s="487"/>
      <c r="G66" s="487"/>
      <c r="H66" s="487"/>
      <c r="I66" s="524">
        <f t="shared" si="0"/>
        <v>0</v>
      </c>
      <c r="J66" s="551">
        <v>0</v>
      </c>
      <c r="K66" s="551">
        <v>0</v>
      </c>
      <c r="L66" s="551">
        <v>0</v>
      </c>
      <c r="M66" s="551">
        <v>0</v>
      </c>
      <c r="N66" s="550">
        <f t="shared" si="1"/>
        <v>0</v>
      </c>
      <c r="O66" s="552"/>
    </row>
    <row r="67" spans="1:15" ht="15">
      <c r="A67" s="549"/>
      <c r="B67" s="528"/>
      <c r="C67" s="102"/>
      <c r="D67" s="485"/>
      <c r="E67" s="485"/>
      <c r="F67" s="487"/>
      <c r="G67" s="487"/>
      <c r="H67" s="487"/>
      <c r="I67" s="524">
        <f t="shared" si="0"/>
        <v>0</v>
      </c>
      <c r="J67" s="551">
        <v>0</v>
      </c>
      <c r="K67" s="551">
        <v>0</v>
      </c>
      <c r="L67" s="551">
        <v>0</v>
      </c>
      <c r="M67" s="551">
        <v>0</v>
      </c>
      <c r="N67" s="550">
        <f t="shared" si="1"/>
        <v>0</v>
      </c>
      <c r="O67" s="552"/>
    </row>
    <row r="68" spans="1:15" ht="15">
      <c r="A68" s="549"/>
      <c r="B68" s="528"/>
      <c r="C68" s="102"/>
      <c r="D68" s="485"/>
      <c r="E68" s="485"/>
      <c r="F68" s="487"/>
      <c r="G68" s="487"/>
      <c r="H68" s="487"/>
      <c r="I68" s="524">
        <f t="shared" si="0"/>
        <v>0</v>
      </c>
      <c r="J68" s="551">
        <v>0</v>
      </c>
      <c r="K68" s="551">
        <v>0</v>
      </c>
      <c r="L68" s="551">
        <v>0</v>
      </c>
      <c r="M68" s="551">
        <v>0</v>
      </c>
      <c r="N68" s="550">
        <f t="shared" si="1"/>
        <v>0</v>
      </c>
      <c r="O68" s="552"/>
    </row>
    <row r="69" spans="1:15" ht="15">
      <c r="A69" s="549"/>
      <c r="B69" s="528"/>
      <c r="C69" s="102"/>
      <c r="D69" s="485"/>
      <c r="E69" s="485"/>
      <c r="F69" s="487"/>
      <c r="G69" s="487"/>
      <c r="H69" s="487"/>
      <c r="I69" s="524">
        <f t="shared" si="0"/>
        <v>0</v>
      </c>
      <c r="J69" s="551">
        <v>0</v>
      </c>
      <c r="K69" s="551">
        <v>0</v>
      </c>
      <c r="L69" s="551">
        <v>0</v>
      </c>
      <c r="M69" s="551">
        <v>0</v>
      </c>
      <c r="N69" s="550">
        <f t="shared" si="1"/>
        <v>0</v>
      </c>
      <c r="O69" s="552"/>
    </row>
    <row r="70" spans="1:15" ht="15">
      <c r="A70" s="549"/>
      <c r="B70" s="528"/>
      <c r="C70" s="102"/>
      <c r="D70" s="485"/>
      <c r="E70" s="485"/>
      <c r="F70" s="487"/>
      <c r="G70" s="487"/>
      <c r="H70" s="487"/>
      <c r="I70" s="524">
        <f t="shared" si="0"/>
        <v>0</v>
      </c>
      <c r="J70" s="551">
        <v>0</v>
      </c>
      <c r="K70" s="551">
        <v>0</v>
      </c>
      <c r="L70" s="551">
        <v>0</v>
      </c>
      <c r="M70" s="551">
        <v>0</v>
      </c>
      <c r="N70" s="550">
        <f t="shared" si="1"/>
        <v>0</v>
      </c>
      <c r="O70" s="552"/>
    </row>
    <row r="71" spans="1:15" ht="15">
      <c r="A71" s="549"/>
      <c r="B71" s="528"/>
      <c r="C71" s="102"/>
      <c r="D71" s="485"/>
      <c r="E71" s="485"/>
      <c r="F71" s="487"/>
      <c r="G71" s="487"/>
      <c r="H71" s="487"/>
      <c r="I71" s="524">
        <f t="shared" si="0"/>
        <v>0</v>
      </c>
      <c r="J71" s="551">
        <v>0</v>
      </c>
      <c r="K71" s="551">
        <v>0</v>
      </c>
      <c r="L71" s="551">
        <v>0</v>
      </c>
      <c r="M71" s="551">
        <v>0</v>
      </c>
      <c r="N71" s="550">
        <f t="shared" si="1"/>
        <v>0</v>
      </c>
      <c r="O71" s="552"/>
    </row>
    <row r="72" spans="1:15" ht="15">
      <c r="A72" s="549"/>
      <c r="B72" s="528"/>
      <c r="C72" s="102"/>
      <c r="D72" s="485"/>
      <c r="E72" s="485"/>
      <c r="F72" s="487"/>
      <c r="G72" s="487"/>
      <c r="H72" s="487"/>
      <c r="I72" s="524">
        <f t="shared" si="0"/>
        <v>0</v>
      </c>
      <c r="J72" s="551">
        <v>0</v>
      </c>
      <c r="K72" s="551">
        <v>0</v>
      </c>
      <c r="L72" s="551">
        <v>0</v>
      </c>
      <c r="M72" s="551">
        <v>0</v>
      </c>
      <c r="N72" s="550">
        <f t="shared" si="1"/>
        <v>0</v>
      </c>
      <c r="O72" s="552"/>
    </row>
    <row r="73" spans="1:15" ht="15">
      <c r="A73" s="549"/>
      <c r="B73" s="528"/>
      <c r="C73" s="102"/>
      <c r="D73" s="485"/>
      <c r="E73" s="485"/>
      <c r="F73" s="487"/>
      <c r="G73" s="487"/>
      <c r="H73" s="487"/>
      <c r="I73" s="524">
        <f t="shared" si="0"/>
        <v>0</v>
      </c>
      <c r="J73" s="551">
        <v>0</v>
      </c>
      <c r="K73" s="551">
        <v>0</v>
      </c>
      <c r="L73" s="551">
        <v>0</v>
      </c>
      <c r="M73" s="551">
        <v>0</v>
      </c>
      <c r="N73" s="550">
        <f t="shared" si="1"/>
        <v>0</v>
      </c>
      <c r="O73" s="552"/>
    </row>
    <row r="74" spans="1:15" ht="15">
      <c r="A74" s="549"/>
      <c r="B74" s="528"/>
      <c r="C74" s="102"/>
      <c r="D74" s="485"/>
      <c r="E74" s="485"/>
      <c r="F74" s="487"/>
      <c r="G74" s="487"/>
      <c r="H74" s="487"/>
      <c r="I74" s="524">
        <f t="shared" si="0"/>
        <v>0</v>
      </c>
      <c r="J74" s="551">
        <v>0</v>
      </c>
      <c r="K74" s="551">
        <v>0</v>
      </c>
      <c r="L74" s="551">
        <v>0</v>
      </c>
      <c r="M74" s="551">
        <v>0</v>
      </c>
      <c r="N74" s="550">
        <f t="shared" si="1"/>
        <v>0</v>
      </c>
      <c r="O74" s="552"/>
    </row>
    <row r="75" spans="1:15" ht="15">
      <c r="A75" s="549"/>
      <c r="B75" s="528" t="s">
        <v>359</v>
      </c>
      <c r="C75" s="102"/>
      <c r="D75" s="485"/>
      <c r="E75" s="485"/>
      <c r="F75" s="487"/>
      <c r="G75" s="487"/>
      <c r="H75" s="487"/>
      <c r="I75" s="524">
        <f t="shared" si="0"/>
        <v>0</v>
      </c>
      <c r="J75" s="551">
        <v>0</v>
      </c>
      <c r="K75" s="551">
        <v>0</v>
      </c>
      <c r="L75" s="551">
        <v>0</v>
      </c>
      <c r="M75" s="551">
        <v>0</v>
      </c>
      <c r="N75" s="550">
        <f t="shared" si="1"/>
        <v>0</v>
      </c>
      <c r="O75" s="552"/>
    </row>
    <row r="76" spans="1:15" ht="15">
      <c r="A76" s="549"/>
      <c r="B76" s="528"/>
      <c r="C76" s="102"/>
      <c r="D76" s="485"/>
      <c r="E76" s="485"/>
      <c r="F76" s="487"/>
      <c r="G76" s="487"/>
      <c r="H76" s="487"/>
      <c r="I76" s="524">
        <f t="shared" si="0"/>
        <v>0</v>
      </c>
      <c r="J76" s="551">
        <v>0</v>
      </c>
      <c r="K76" s="551">
        <v>0</v>
      </c>
      <c r="L76" s="551">
        <v>0</v>
      </c>
      <c r="M76" s="551">
        <v>0</v>
      </c>
      <c r="N76" s="550">
        <f t="shared" si="1"/>
        <v>0</v>
      </c>
      <c r="O76" s="552"/>
    </row>
    <row r="77" spans="1:15" ht="15">
      <c r="A77" s="549"/>
      <c r="B77" s="528"/>
      <c r="C77" s="102"/>
      <c r="D77" s="485"/>
      <c r="E77" s="485"/>
      <c r="F77" s="487"/>
      <c r="G77" s="487"/>
      <c r="H77" s="487"/>
      <c r="I77" s="524">
        <f t="shared" si="0"/>
        <v>0</v>
      </c>
      <c r="J77" s="551">
        <v>0</v>
      </c>
      <c r="K77" s="551">
        <v>0</v>
      </c>
      <c r="L77" s="551">
        <v>0</v>
      </c>
      <c r="M77" s="551">
        <v>0</v>
      </c>
      <c r="N77" s="550">
        <f t="shared" si="1"/>
        <v>0</v>
      </c>
      <c r="O77" s="552"/>
    </row>
    <row r="78" spans="1:15" ht="15">
      <c r="A78" s="549"/>
      <c r="B78" s="528"/>
      <c r="C78" s="102"/>
      <c r="D78" s="485"/>
      <c r="E78" s="485"/>
      <c r="F78" s="487"/>
      <c r="G78" s="487"/>
      <c r="H78" s="487"/>
      <c r="I78" s="524">
        <f t="shared" si="0"/>
        <v>0</v>
      </c>
      <c r="J78" s="551">
        <v>0</v>
      </c>
      <c r="K78" s="551">
        <v>0</v>
      </c>
      <c r="L78" s="551">
        <v>0</v>
      </c>
      <c r="M78" s="551">
        <v>0</v>
      </c>
      <c r="N78" s="550">
        <f t="shared" si="1"/>
        <v>0</v>
      </c>
      <c r="O78" s="552"/>
    </row>
    <row r="79" spans="1:15" ht="15">
      <c r="A79" s="549"/>
      <c r="B79" s="528"/>
      <c r="C79" s="102"/>
      <c r="D79" s="485"/>
      <c r="E79" s="485"/>
      <c r="F79" s="487"/>
      <c r="G79" s="487"/>
      <c r="H79" s="487"/>
      <c r="I79" s="524">
        <f t="shared" si="0"/>
        <v>0</v>
      </c>
      <c r="J79" s="551">
        <v>0</v>
      </c>
      <c r="K79" s="551">
        <v>0</v>
      </c>
      <c r="L79" s="551">
        <v>0</v>
      </c>
      <c r="M79" s="551">
        <v>0</v>
      </c>
      <c r="N79" s="550">
        <f t="shared" si="1"/>
        <v>0</v>
      </c>
      <c r="O79" s="552"/>
    </row>
    <row r="80" spans="1:15" ht="15">
      <c r="A80" s="549"/>
      <c r="B80" s="528"/>
      <c r="C80" s="102"/>
      <c r="D80" s="485"/>
      <c r="E80" s="485"/>
      <c r="F80" s="487"/>
      <c r="G80" s="487"/>
      <c r="H80" s="487"/>
      <c r="I80" s="524">
        <f t="shared" si="0"/>
        <v>0</v>
      </c>
      <c r="J80" s="551">
        <v>0</v>
      </c>
      <c r="K80" s="551">
        <v>0</v>
      </c>
      <c r="L80" s="551">
        <v>0</v>
      </c>
      <c r="M80" s="551">
        <v>0</v>
      </c>
      <c r="N80" s="550">
        <f t="shared" si="1"/>
        <v>0</v>
      </c>
      <c r="O80" s="552"/>
    </row>
    <row r="81" spans="1:15" ht="15">
      <c r="A81" s="549"/>
      <c r="B81" s="528"/>
      <c r="C81" s="102"/>
      <c r="D81" s="485"/>
      <c r="E81" s="485"/>
      <c r="F81" s="487"/>
      <c r="G81" s="487"/>
      <c r="H81" s="487"/>
      <c r="I81" s="524">
        <f t="shared" si="0"/>
        <v>0</v>
      </c>
      <c r="J81" s="551">
        <v>0</v>
      </c>
      <c r="K81" s="551">
        <v>0</v>
      </c>
      <c r="L81" s="551">
        <v>0</v>
      </c>
      <c r="M81" s="551">
        <v>0</v>
      </c>
      <c r="N81" s="550">
        <f t="shared" si="1"/>
        <v>0</v>
      </c>
      <c r="O81" s="552"/>
    </row>
    <row r="82" spans="1:15" ht="15">
      <c r="A82" s="549"/>
      <c r="B82" s="528"/>
      <c r="C82" s="102"/>
      <c r="D82" s="485"/>
      <c r="E82" s="485"/>
      <c r="F82" s="487"/>
      <c r="G82" s="487"/>
      <c r="H82" s="487"/>
      <c r="I82" s="524">
        <f t="shared" si="0"/>
        <v>0</v>
      </c>
      <c r="J82" s="551">
        <v>0</v>
      </c>
      <c r="K82" s="551">
        <v>0</v>
      </c>
      <c r="L82" s="551">
        <v>0</v>
      </c>
      <c r="M82" s="551">
        <v>0</v>
      </c>
      <c r="N82" s="550">
        <f t="shared" si="1"/>
        <v>0</v>
      </c>
      <c r="O82" s="552"/>
    </row>
    <row r="83" spans="1:15" ht="15">
      <c r="A83" s="549"/>
      <c r="B83" s="528"/>
      <c r="C83" s="102"/>
      <c r="D83" s="485"/>
      <c r="E83" s="485"/>
      <c r="F83" s="487"/>
      <c r="G83" s="487"/>
      <c r="H83" s="487"/>
      <c r="I83" s="524">
        <f t="shared" si="0"/>
        <v>0</v>
      </c>
      <c r="J83" s="551">
        <v>0</v>
      </c>
      <c r="K83" s="551">
        <v>0</v>
      </c>
      <c r="L83" s="551">
        <v>0</v>
      </c>
      <c r="M83" s="551">
        <v>0</v>
      </c>
      <c r="N83" s="550">
        <f t="shared" si="1"/>
        <v>0</v>
      </c>
      <c r="O83" s="552"/>
    </row>
    <row r="84" spans="1:15" ht="15">
      <c r="A84" s="549"/>
      <c r="B84" s="528"/>
      <c r="C84" s="102"/>
      <c r="D84" s="485"/>
      <c r="E84" s="485"/>
      <c r="F84" s="487"/>
      <c r="G84" s="487"/>
      <c r="H84" s="487"/>
      <c r="I84" s="524">
        <f t="shared" si="0"/>
        <v>0</v>
      </c>
      <c r="J84" s="551">
        <v>0</v>
      </c>
      <c r="K84" s="551">
        <v>0</v>
      </c>
      <c r="L84" s="551">
        <v>0</v>
      </c>
      <c r="M84" s="551">
        <v>0</v>
      </c>
      <c r="N84" s="550">
        <f t="shared" si="1"/>
        <v>0</v>
      </c>
      <c r="O84" s="552"/>
    </row>
    <row r="85" spans="1:15" ht="15">
      <c r="A85" s="549"/>
      <c r="B85" s="528"/>
      <c r="C85" s="102"/>
      <c r="D85" s="485"/>
      <c r="E85" s="485"/>
      <c r="F85" s="487"/>
      <c r="G85" s="487"/>
      <c r="H85" s="487"/>
      <c r="I85" s="524">
        <f aca="true" t="shared" si="2" ref="I85:I100">G85+H85</f>
        <v>0</v>
      </c>
      <c r="J85" s="551">
        <v>0</v>
      </c>
      <c r="K85" s="551">
        <v>0</v>
      </c>
      <c r="L85" s="551">
        <v>0</v>
      </c>
      <c r="M85" s="551">
        <v>0</v>
      </c>
      <c r="N85" s="550">
        <f aca="true" t="shared" si="3" ref="N85:N100">(0.05*J85)+(0.2*K85)+(0.5*L85)+M85</f>
        <v>0</v>
      </c>
      <c r="O85" s="552"/>
    </row>
    <row r="86" spans="1:15" ht="15">
      <c r="A86" s="549"/>
      <c r="B86" s="528"/>
      <c r="C86" s="102"/>
      <c r="D86" s="485"/>
      <c r="E86" s="485"/>
      <c r="F86" s="487"/>
      <c r="G86" s="487"/>
      <c r="H86" s="487"/>
      <c r="I86" s="524">
        <f t="shared" si="2"/>
        <v>0</v>
      </c>
      <c r="J86" s="551">
        <v>0</v>
      </c>
      <c r="K86" s="551">
        <v>0</v>
      </c>
      <c r="L86" s="551">
        <v>0</v>
      </c>
      <c r="M86" s="551">
        <v>0</v>
      </c>
      <c r="N86" s="550">
        <f t="shared" si="3"/>
        <v>0</v>
      </c>
      <c r="O86" s="552"/>
    </row>
    <row r="87" spans="1:15" ht="15">
      <c r="A87" s="549"/>
      <c r="B87" s="528"/>
      <c r="C87" s="102"/>
      <c r="D87" s="485"/>
      <c r="E87" s="485"/>
      <c r="F87" s="487"/>
      <c r="G87" s="487"/>
      <c r="H87" s="487"/>
      <c r="I87" s="524">
        <f t="shared" si="2"/>
        <v>0</v>
      </c>
      <c r="J87" s="551">
        <v>0</v>
      </c>
      <c r="K87" s="551">
        <v>0</v>
      </c>
      <c r="L87" s="551">
        <v>0</v>
      </c>
      <c r="M87" s="551">
        <v>0</v>
      </c>
      <c r="N87" s="550">
        <f t="shared" si="3"/>
        <v>0</v>
      </c>
      <c r="O87" s="552"/>
    </row>
    <row r="88" spans="1:15" ht="15">
      <c r="A88" s="549"/>
      <c r="B88" s="528"/>
      <c r="C88" s="102"/>
      <c r="D88" s="485"/>
      <c r="E88" s="485"/>
      <c r="F88" s="487"/>
      <c r="G88" s="487"/>
      <c r="H88" s="487"/>
      <c r="I88" s="524">
        <f t="shared" si="2"/>
        <v>0</v>
      </c>
      <c r="J88" s="551">
        <v>0</v>
      </c>
      <c r="K88" s="551">
        <v>0</v>
      </c>
      <c r="L88" s="551">
        <v>0</v>
      </c>
      <c r="M88" s="551">
        <v>0</v>
      </c>
      <c r="N88" s="550">
        <f t="shared" si="3"/>
        <v>0</v>
      </c>
      <c r="O88" s="552"/>
    </row>
    <row r="89" spans="1:15" ht="15">
      <c r="A89" s="549"/>
      <c r="B89" s="528"/>
      <c r="C89" s="102"/>
      <c r="D89" s="485"/>
      <c r="E89" s="485"/>
      <c r="F89" s="487"/>
      <c r="G89" s="487"/>
      <c r="H89" s="487"/>
      <c r="I89" s="524">
        <f t="shared" si="2"/>
        <v>0</v>
      </c>
      <c r="J89" s="551">
        <v>0</v>
      </c>
      <c r="K89" s="551">
        <v>0</v>
      </c>
      <c r="L89" s="551">
        <v>0</v>
      </c>
      <c r="M89" s="551">
        <v>0</v>
      </c>
      <c r="N89" s="550">
        <f t="shared" si="3"/>
        <v>0</v>
      </c>
      <c r="O89" s="552"/>
    </row>
    <row r="90" spans="1:15" ht="15">
      <c r="A90" s="549"/>
      <c r="B90" s="528"/>
      <c r="C90" s="102"/>
      <c r="D90" s="485"/>
      <c r="E90" s="485"/>
      <c r="F90" s="487"/>
      <c r="G90" s="487"/>
      <c r="H90" s="487"/>
      <c r="I90" s="524">
        <f t="shared" si="2"/>
        <v>0</v>
      </c>
      <c r="J90" s="551">
        <v>0</v>
      </c>
      <c r="K90" s="551">
        <v>0</v>
      </c>
      <c r="L90" s="551">
        <v>0</v>
      </c>
      <c r="M90" s="551">
        <v>0</v>
      </c>
      <c r="N90" s="550">
        <f t="shared" si="3"/>
        <v>0</v>
      </c>
      <c r="O90" s="552"/>
    </row>
    <row r="91" spans="1:15" ht="15">
      <c r="A91" s="549"/>
      <c r="B91" s="528"/>
      <c r="C91" s="102"/>
      <c r="D91" s="485"/>
      <c r="E91" s="485"/>
      <c r="F91" s="487"/>
      <c r="G91" s="487"/>
      <c r="H91" s="487"/>
      <c r="I91" s="524">
        <f t="shared" si="2"/>
        <v>0</v>
      </c>
      <c r="J91" s="551">
        <v>0</v>
      </c>
      <c r="K91" s="551">
        <v>0</v>
      </c>
      <c r="L91" s="551">
        <v>0</v>
      </c>
      <c r="M91" s="551">
        <v>0</v>
      </c>
      <c r="N91" s="550">
        <f t="shared" si="3"/>
        <v>0</v>
      </c>
      <c r="O91" s="552"/>
    </row>
    <row r="92" spans="1:15" ht="15">
      <c r="A92" s="549"/>
      <c r="B92" s="528"/>
      <c r="C92" s="102"/>
      <c r="D92" s="485"/>
      <c r="E92" s="485"/>
      <c r="F92" s="487"/>
      <c r="G92" s="487"/>
      <c r="H92" s="487"/>
      <c r="I92" s="524">
        <f t="shared" si="2"/>
        <v>0</v>
      </c>
      <c r="J92" s="551">
        <v>0</v>
      </c>
      <c r="K92" s="551">
        <v>0</v>
      </c>
      <c r="L92" s="551">
        <v>0</v>
      </c>
      <c r="M92" s="551">
        <v>0</v>
      </c>
      <c r="N92" s="550">
        <f t="shared" si="3"/>
        <v>0</v>
      </c>
      <c r="O92" s="552"/>
    </row>
    <row r="93" spans="1:15" ht="15">
      <c r="A93" s="549"/>
      <c r="B93" s="528"/>
      <c r="C93" s="102"/>
      <c r="D93" s="485"/>
      <c r="E93" s="485"/>
      <c r="F93" s="487"/>
      <c r="G93" s="487"/>
      <c r="H93" s="487"/>
      <c r="I93" s="524">
        <f t="shared" si="2"/>
        <v>0</v>
      </c>
      <c r="J93" s="551">
        <v>0</v>
      </c>
      <c r="K93" s="551">
        <v>0</v>
      </c>
      <c r="L93" s="551">
        <v>0</v>
      </c>
      <c r="M93" s="551">
        <v>0</v>
      </c>
      <c r="N93" s="550">
        <f t="shared" si="3"/>
        <v>0</v>
      </c>
      <c r="O93" s="552"/>
    </row>
    <row r="94" spans="1:15" ht="15">
      <c r="A94" s="549"/>
      <c r="B94" s="528"/>
      <c r="C94" s="102"/>
      <c r="D94" s="485"/>
      <c r="E94" s="485"/>
      <c r="F94" s="487"/>
      <c r="G94" s="487"/>
      <c r="H94" s="487"/>
      <c r="I94" s="524">
        <f t="shared" si="2"/>
        <v>0</v>
      </c>
      <c r="J94" s="551">
        <v>0</v>
      </c>
      <c r="K94" s="551">
        <v>0</v>
      </c>
      <c r="L94" s="551">
        <v>0</v>
      </c>
      <c r="M94" s="551">
        <v>0</v>
      </c>
      <c r="N94" s="550">
        <f t="shared" si="3"/>
        <v>0</v>
      </c>
      <c r="O94" s="552"/>
    </row>
    <row r="95" spans="1:15" ht="15">
      <c r="A95" s="549"/>
      <c r="B95" s="528"/>
      <c r="C95" s="102"/>
      <c r="D95" s="485"/>
      <c r="E95" s="485"/>
      <c r="F95" s="487"/>
      <c r="G95" s="487"/>
      <c r="H95" s="487"/>
      <c r="I95" s="524">
        <f t="shared" si="2"/>
        <v>0</v>
      </c>
      <c r="J95" s="551">
        <v>0</v>
      </c>
      <c r="K95" s="551">
        <v>0</v>
      </c>
      <c r="L95" s="551">
        <v>0</v>
      </c>
      <c r="M95" s="551">
        <v>0</v>
      </c>
      <c r="N95" s="550">
        <f t="shared" si="3"/>
        <v>0</v>
      </c>
      <c r="O95" s="552"/>
    </row>
    <row r="96" spans="1:15" ht="15">
      <c r="A96" s="549"/>
      <c r="B96" s="528"/>
      <c r="C96" s="102"/>
      <c r="D96" s="485"/>
      <c r="E96" s="485"/>
      <c r="F96" s="487"/>
      <c r="G96" s="487"/>
      <c r="H96" s="487"/>
      <c r="I96" s="524">
        <f t="shared" si="2"/>
        <v>0</v>
      </c>
      <c r="J96" s="551">
        <v>0</v>
      </c>
      <c r="K96" s="551">
        <v>0</v>
      </c>
      <c r="L96" s="551">
        <v>0</v>
      </c>
      <c r="M96" s="551">
        <v>0</v>
      </c>
      <c r="N96" s="550">
        <f t="shared" si="3"/>
        <v>0</v>
      </c>
      <c r="O96" s="552"/>
    </row>
    <row r="97" spans="1:15" ht="15">
      <c r="A97" s="549"/>
      <c r="B97" s="528"/>
      <c r="C97" s="102"/>
      <c r="D97" s="485"/>
      <c r="E97" s="485"/>
      <c r="F97" s="487"/>
      <c r="G97" s="487"/>
      <c r="H97" s="487"/>
      <c r="I97" s="524">
        <f t="shared" si="2"/>
        <v>0</v>
      </c>
      <c r="J97" s="551">
        <v>0</v>
      </c>
      <c r="K97" s="551">
        <v>0</v>
      </c>
      <c r="L97" s="551">
        <v>0</v>
      </c>
      <c r="M97" s="551">
        <v>0</v>
      </c>
      <c r="N97" s="550">
        <f t="shared" si="3"/>
        <v>0</v>
      </c>
      <c r="O97" s="552"/>
    </row>
    <row r="98" spans="1:15" ht="15">
      <c r="A98" s="549"/>
      <c r="B98" s="528"/>
      <c r="C98" s="102"/>
      <c r="D98" s="485"/>
      <c r="E98" s="485"/>
      <c r="F98" s="487"/>
      <c r="G98" s="487"/>
      <c r="H98" s="487"/>
      <c r="I98" s="524">
        <f t="shared" si="2"/>
        <v>0</v>
      </c>
      <c r="J98" s="551">
        <v>0</v>
      </c>
      <c r="K98" s="551">
        <v>0</v>
      </c>
      <c r="L98" s="551">
        <v>0</v>
      </c>
      <c r="M98" s="551">
        <v>0</v>
      </c>
      <c r="N98" s="550">
        <f t="shared" si="3"/>
        <v>0</v>
      </c>
      <c r="O98" s="552"/>
    </row>
    <row r="99" spans="1:15" ht="15">
      <c r="A99" s="549"/>
      <c r="B99" s="528"/>
      <c r="C99" s="102"/>
      <c r="D99" s="485"/>
      <c r="E99" s="485"/>
      <c r="F99" s="487"/>
      <c r="G99" s="487"/>
      <c r="H99" s="487"/>
      <c r="I99" s="524">
        <f t="shared" si="2"/>
        <v>0</v>
      </c>
      <c r="J99" s="551">
        <v>0</v>
      </c>
      <c r="K99" s="551">
        <v>0</v>
      </c>
      <c r="L99" s="551">
        <v>0</v>
      </c>
      <c r="M99" s="551">
        <v>0</v>
      </c>
      <c r="N99" s="550">
        <f t="shared" si="3"/>
        <v>0</v>
      </c>
      <c r="O99" s="552"/>
    </row>
    <row r="100" spans="1:15" ht="15">
      <c r="A100" s="549"/>
      <c r="B100" s="528"/>
      <c r="C100" s="102"/>
      <c r="D100" s="485"/>
      <c r="E100" s="485"/>
      <c r="F100" s="487"/>
      <c r="G100" s="487"/>
      <c r="H100" s="487"/>
      <c r="I100" s="524">
        <f t="shared" si="2"/>
        <v>0</v>
      </c>
      <c r="J100" s="551">
        <v>0</v>
      </c>
      <c r="K100" s="551">
        <v>0</v>
      </c>
      <c r="L100" s="551">
        <v>0</v>
      </c>
      <c r="M100" s="551">
        <v>0</v>
      </c>
      <c r="N100" s="550">
        <f t="shared" si="3"/>
        <v>0</v>
      </c>
      <c r="O100" s="552"/>
    </row>
  </sheetData>
  <sheetProtection password="EF22" sheet="1" insertRows="0"/>
  <mergeCells count="16">
    <mergeCell ref="J11:L11"/>
    <mergeCell ref="J12:L12"/>
    <mergeCell ref="E17:E19"/>
    <mergeCell ref="F17:F19"/>
    <mergeCell ref="J16:M16"/>
    <mergeCell ref="G17:G19"/>
    <mergeCell ref="I17:I19"/>
    <mergeCell ref="J17:M17"/>
    <mergeCell ref="D11:F11"/>
    <mergeCell ref="O17:O19"/>
    <mergeCell ref="N17:N19"/>
    <mergeCell ref="A17:A19"/>
    <mergeCell ref="B17:B19"/>
    <mergeCell ref="C17:C19"/>
    <mergeCell ref="D17:D19"/>
    <mergeCell ref="H17:H19"/>
  </mergeCells>
  <printOptions/>
  <pageMargins left="0.47" right="0.21" top="0.24" bottom="0.41" header="0.2" footer="0.18"/>
  <pageSetup horizontalDpi="600" verticalDpi="600" orientation="landscape" scale="60" r:id="rId1"/>
  <headerFooter>
    <oddFooter>&amp;L&amp;F &amp;A&amp;C&amp;P / 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5">
      <selection activeCell="D25" sqref="D25"/>
    </sheetView>
  </sheetViews>
  <sheetFormatPr defaultColWidth="9.140625" defaultRowHeight="15"/>
  <cols>
    <col min="1" max="1" width="24.57421875" style="17" bestFit="1" customWidth="1"/>
    <col min="2" max="2" width="27.8515625" style="17" bestFit="1" customWidth="1"/>
    <col min="3" max="3" width="10.7109375" style="17" customWidth="1"/>
    <col min="4" max="4" width="10.57421875" style="17" customWidth="1"/>
    <col min="5" max="5" width="12.00390625" style="17" customWidth="1"/>
    <col min="6" max="7" width="9.140625" style="17" customWidth="1"/>
    <col min="8" max="8" width="10.140625" style="17" bestFit="1" customWidth="1"/>
    <col min="9" max="16384" width="9.140625" style="17" customWidth="1"/>
  </cols>
  <sheetData>
    <row r="1" spans="1:5" ht="12.75">
      <c r="A1" s="241" t="s">
        <v>284</v>
      </c>
      <c r="B1" s="328" t="str">
        <f>'001'!C1</f>
        <v>…………….</v>
      </c>
      <c r="C1" s="57"/>
      <c r="D1" s="57"/>
      <c r="E1" s="57"/>
    </row>
    <row r="2" spans="1:5" ht="12.75">
      <c r="A2" s="241" t="s">
        <v>285</v>
      </c>
      <c r="B2" s="328" t="str">
        <f>'001'!C2</f>
        <v>ABC Microfinance Bank Limited</v>
      </c>
      <c r="C2" s="57"/>
      <c r="D2" s="57"/>
      <c r="E2" s="57"/>
    </row>
    <row r="3" spans="1:5" ht="12.75">
      <c r="A3" s="241" t="s">
        <v>282</v>
      </c>
      <c r="B3" s="330" t="s">
        <v>301</v>
      </c>
      <c r="C3" s="159"/>
      <c r="D3" s="159"/>
      <c r="E3" s="159"/>
    </row>
    <row r="4" spans="1:5" ht="12.75">
      <c r="A4" s="241" t="s">
        <v>283</v>
      </c>
      <c r="B4" s="330" t="s">
        <v>376</v>
      </c>
      <c r="C4" s="157"/>
      <c r="D4" s="157"/>
      <c r="E4" s="157"/>
    </row>
    <row r="5" spans="1:5" ht="12.75">
      <c r="A5" s="241" t="s">
        <v>294</v>
      </c>
      <c r="B5" s="332" t="str">
        <f>'001'!C5</f>
        <v>31/12/2009</v>
      </c>
      <c r="C5" s="57"/>
      <c r="D5" s="57"/>
      <c r="E5" s="57"/>
    </row>
    <row r="6" spans="1:5" ht="12.75">
      <c r="A6" s="241" t="s">
        <v>293</v>
      </c>
      <c r="B6" s="328" t="str">
        <f>'001'!C6</f>
        <v>………………………………………………………</v>
      </c>
      <c r="C6" s="57"/>
      <c r="D6" s="57"/>
      <c r="E6" s="57"/>
    </row>
    <row r="7" spans="1:5" ht="12.75">
      <c r="A7" s="241" t="s">
        <v>286</v>
      </c>
      <c r="B7" s="328" t="str">
        <f>'001'!C7</f>
        <v>…………….</v>
      </c>
      <c r="C7" s="57"/>
      <c r="D7" s="57"/>
      <c r="E7" s="57"/>
    </row>
    <row r="8" spans="1:5" ht="12.75">
      <c r="A8" s="241" t="s">
        <v>287</v>
      </c>
      <c r="B8" s="328" t="str">
        <f>'001'!C8</f>
        <v>…………………………………………</v>
      </c>
      <c r="C8" s="57"/>
      <c r="D8" s="57"/>
      <c r="E8" s="57"/>
    </row>
    <row r="9" spans="1:5" ht="12.75">
      <c r="A9" s="241" t="s">
        <v>288</v>
      </c>
      <c r="B9" s="328" t="str">
        <f>'001'!C9</f>
        <v>…………………………..</v>
      </c>
      <c r="C9" s="57"/>
      <c r="D9" s="57"/>
      <c r="E9" s="57"/>
    </row>
    <row r="10" spans="1:2" ht="13.5" thickBot="1">
      <c r="A10" s="242"/>
      <c r="B10" s="242"/>
    </row>
    <row r="11" spans="1:5" ht="26.25" thickBot="1">
      <c r="A11" s="621" t="s">
        <v>151</v>
      </c>
      <c r="B11" s="622"/>
      <c r="C11" s="33" t="s">
        <v>152</v>
      </c>
      <c r="D11" s="33" t="s">
        <v>275</v>
      </c>
      <c r="E11" s="151" t="s">
        <v>130</v>
      </c>
    </row>
    <row r="12" spans="1:5" ht="12.75">
      <c r="A12" s="623" t="s">
        <v>153</v>
      </c>
      <c r="B12" s="624"/>
      <c r="C12" s="489"/>
      <c r="D12" s="128"/>
      <c r="E12" s="179" t="e">
        <f aca="true" t="shared" si="0" ref="E12:E24">D12/$D$25</f>
        <v>#DIV/0!</v>
      </c>
    </row>
    <row r="13" spans="1:5" ht="12.75">
      <c r="A13" s="619" t="s">
        <v>154</v>
      </c>
      <c r="B13" s="620"/>
      <c r="C13" s="490"/>
      <c r="D13" s="129"/>
      <c r="E13" s="180" t="e">
        <f t="shared" si="0"/>
        <v>#DIV/0!</v>
      </c>
    </row>
    <row r="14" spans="1:5" ht="12.75">
      <c r="A14" s="619" t="s">
        <v>155</v>
      </c>
      <c r="B14" s="620"/>
      <c r="C14" s="490"/>
      <c r="D14" s="129"/>
      <c r="E14" s="180" t="e">
        <f t="shared" si="0"/>
        <v>#DIV/0!</v>
      </c>
    </row>
    <row r="15" spans="1:5" ht="12.75">
      <c r="A15" s="619" t="s">
        <v>156</v>
      </c>
      <c r="B15" s="620"/>
      <c r="C15" s="490"/>
      <c r="D15" s="129"/>
      <c r="E15" s="180" t="e">
        <f t="shared" si="0"/>
        <v>#DIV/0!</v>
      </c>
    </row>
    <row r="16" spans="1:5" ht="12.75">
      <c r="A16" s="619" t="s">
        <v>157</v>
      </c>
      <c r="B16" s="620"/>
      <c r="C16" s="490"/>
      <c r="D16" s="129"/>
      <c r="E16" s="180" t="e">
        <f t="shared" si="0"/>
        <v>#DIV/0!</v>
      </c>
    </row>
    <row r="17" spans="1:5" ht="12.75">
      <c r="A17" s="619" t="s">
        <v>158</v>
      </c>
      <c r="B17" s="620"/>
      <c r="C17" s="490"/>
      <c r="D17" s="129"/>
      <c r="E17" s="180" t="e">
        <f t="shared" si="0"/>
        <v>#DIV/0!</v>
      </c>
    </row>
    <row r="18" spans="1:5" ht="12.75">
      <c r="A18" s="619" t="s">
        <v>159</v>
      </c>
      <c r="B18" s="620"/>
      <c r="C18" s="490"/>
      <c r="D18" s="129"/>
      <c r="E18" s="180" t="e">
        <f t="shared" si="0"/>
        <v>#DIV/0!</v>
      </c>
    </row>
    <row r="19" spans="1:5" ht="12.75">
      <c r="A19" s="619" t="s">
        <v>160</v>
      </c>
      <c r="B19" s="620"/>
      <c r="C19" s="490"/>
      <c r="D19" s="129"/>
      <c r="E19" s="180" t="e">
        <f t="shared" si="0"/>
        <v>#DIV/0!</v>
      </c>
    </row>
    <row r="20" spans="1:5" ht="12.75">
      <c r="A20" s="619" t="s">
        <v>161</v>
      </c>
      <c r="B20" s="620"/>
      <c r="C20" s="490"/>
      <c r="D20" s="129"/>
      <c r="E20" s="180" t="e">
        <f t="shared" si="0"/>
        <v>#DIV/0!</v>
      </c>
    </row>
    <row r="21" spans="1:5" ht="12.75">
      <c r="A21" s="619" t="s">
        <v>162</v>
      </c>
      <c r="B21" s="620"/>
      <c r="C21" s="490"/>
      <c r="D21" s="129"/>
      <c r="E21" s="180" t="e">
        <f t="shared" si="0"/>
        <v>#DIV/0!</v>
      </c>
    </row>
    <row r="22" spans="1:5" ht="12.75">
      <c r="A22" s="619" t="s">
        <v>163</v>
      </c>
      <c r="B22" s="620"/>
      <c r="C22" s="490"/>
      <c r="D22" s="129"/>
      <c r="E22" s="180" t="e">
        <f t="shared" si="0"/>
        <v>#DIV/0!</v>
      </c>
    </row>
    <row r="23" spans="1:5" ht="12.75">
      <c r="A23" s="619" t="s">
        <v>164</v>
      </c>
      <c r="B23" s="620"/>
      <c r="C23" s="490"/>
      <c r="D23" s="129"/>
      <c r="E23" s="180" t="e">
        <f t="shared" si="0"/>
        <v>#DIV/0!</v>
      </c>
    </row>
    <row r="24" spans="1:5" ht="12.75">
      <c r="A24" s="619" t="s">
        <v>165</v>
      </c>
      <c r="B24" s="620"/>
      <c r="C24" s="490"/>
      <c r="D24" s="129"/>
      <c r="E24" s="180" t="e">
        <f t="shared" si="0"/>
        <v>#DIV/0!</v>
      </c>
    </row>
    <row r="25" spans="1:5" ht="13.5" thickBot="1">
      <c r="A25" s="625" t="s">
        <v>122</v>
      </c>
      <c r="B25" s="626"/>
      <c r="C25" s="491">
        <f>SUM(C12:C24)</f>
        <v>0</v>
      </c>
      <c r="D25" s="182">
        <f>IF(SUM(D12:D24)='300'!E42,SUM(D12:D24),"Check Rules!!!")</f>
        <v>0</v>
      </c>
      <c r="E25" s="181" t="e">
        <f>SUM(E12:E24)</f>
        <v>#DIV/0!</v>
      </c>
    </row>
    <row r="26" spans="1:5" ht="12.75">
      <c r="A26" s="34"/>
      <c r="B26" s="35"/>
      <c r="C26" s="492"/>
      <c r="D26" s="516">
        <f>IF(D25="Check Rules!!!",'300'!E42,"")</f>
      </c>
      <c r="E26" s="36"/>
    </row>
    <row r="27" spans="1:5" ht="12.75">
      <c r="A27" s="22"/>
      <c r="B27" s="2"/>
      <c r="C27" s="2"/>
      <c r="D27" s="2"/>
      <c r="E27" s="2"/>
    </row>
    <row r="28" spans="1:5" ht="12.75">
      <c r="A28" s="22"/>
      <c r="B28" s="2"/>
      <c r="C28" s="2"/>
      <c r="D28" s="2"/>
      <c r="E28" s="2"/>
    </row>
    <row r="29" spans="1:5" ht="12.75">
      <c r="A29" s="7" t="str">
        <f>IF(D25="Check Rules!!!",D25,"…………………………………………………….")</f>
        <v>…………………………………………………….</v>
      </c>
      <c r="B29" s="2"/>
      <c r="C29" s="563" t="str">
        <f>A29</f>
        <v>…………………………………………………….</v>
      </c>
      <c r="D29" s="563"/>
      <c r="E29" s="9"/>
    </row>
    <row r="30" spans="1:4" ht="12.75">
      <c r="A30" s="7" t="s">
        <v>114</v>
      </c>
      <c r="B30" s="2"/>
      <c r="C30" s="563" t="s">
        <v>114</v>
      </c>
      <c r="D30" s="563"/>
    </row>
  </sheetData>
  <sheetProtection password="EF22" sheet="1"/>
  <mergeCells count="17">
    <mergeCell ref="C30:D30"/>
    <mergeCell ref="A20:B20"/>
    <mergeCell ref="A16:B16"/>
    <mergeCell ref="A17:B17"/>
    <mergeCell ref="A18:B18"/>
    <mergeCell ref="A19:B19"/>
    <mergeCell ref="A25:B25"/>
    <mergeCell ref="A21:B21"/>
    <mergeCell ref="A22:B22"/>
    <mergeCell ref="A23:B23"/>
    <mergeCell ref="A24:B24"/>
    <mergeCell ref="C29:D29"/>
    <mergeCell ref="A15:B15"/>
    <mergeCell ref="A11:B11"/>
    <mergeCell ref="A12:B12"/>
    <mergeCell ref="A13:B13"/>
    <mergeCell ref="A14:B14"/>
  </mergeCells>
  <conditionalFormatting sqref="D25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C12:D24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23">
      <selection activeCell="A36" sqref="A36"/>
    </sheetView>
  </sheetViews>
  <sheetFormatPr defaultColWidth="9.140625" defaultRowHeight="15"/>
  <cols>
    <col min="1" max="1" width="23.28125" style="0" customWidth="1"/>
    <col min="2" max="2" width="9.8515625" style="0" customWidth="1"/>
    <col min="3" max="3" width="10.7109375" style="0" bestFit="1" customWidth="1"/>
    <col min="4" max="4" width="10.421875" style="0" customWidth="1"/>
    <col min="5" max="5" width="11.00390625" style="0" customWidth="1"/>
    <col min="6" max="6" width="11.28125" style="0" customWidth="1"/>
    <col min="7" max="7" width="11.140625" style="0" customWidth="1"/>
    <col min="8" max="8" width="11.00390625" style="0" customWidth="1"/>
    <col min="9" max="9" width="11.421875" style="0" customWidth="1"/>
  </cols>
  <sheetData>
    <row r="1" spans="1:4" ht="15">
      <c r="A1" s="241" t="s">
        <v>284</v>
      </c>
      <c r="B1" s="390" t="str">
        <f>'771'!C1</f>
        <v>…………….</v>
      </c>
      <c r="C1" s="57"/>
      <c r="D1" s="57"/>
    </row>
    <row r="2" spans="1:4" ht="15">
      <c r="A2" s="241" t="s">
        <v>285</v>
      </c>
      <c r="B2" s="390" t="str">
        <f>'771'!C2</f>
        <v>ABC Microfinance Bank Limited</v>
      </c>
      <c r="C2" s="57"/>
      <c r="D2" s="57"/>
    </row>
    <row r="3" spans="1:4" ht="15">
      <c r="A3" s="241" t="s">
        <v>283</v>
      </c>
      <c r="B3" s="391" t="s">
        <v>389</v>
      </c>
      <c r="C3" s="193"/>
      <c r="D3" s="193"/>
    </row>
    <row r="4" spans="1:4" ht="15">
      <c r="A4" s="241" t="s">
        <v>282</v>
      </c>
      <c r="B4" s="363" t="s">
        <v>315</v>
      </c>
      <c r="C4" s="57"/>
      <c r="D4" s="57"/>
    </row>
    <row r="5" spans="1:4" ht="15">
      <c r="A5" s="241" t="s">
        <v>294</v>
      </c>
      <c r="B5" s="63" t="str">
        <f>'771'!C5</f>
        <v>31/12/2009</v>
      </c>
      <c r="C5" s="57"/>
      <c r="D5" s="57"/>
    </row>
    <row r="6" spans="1:4" ht="15">
      <c r="A6" s="241" t="s">
        <v>293</v>
      </c>
      <c r="B6" s="328" t="str">
        <f>'771'!C6</f>
        <v>………………………………………………………</v>
      </c>
      <c r="C6" s="57"/>
      <c r="D6" s="57"/>
    </row>
    <row r="7" spans="1:4" ht="15">
      <c r="A7" s="241" t="s">
        <v>286</v>
      </c>
      <c r="B7" s="328" t="str">
        <f>'771'!C7</f>
        <v>…………….</v>
      </c>
      <c r="C7" s="57"/>
      <c r="D7" s="57"/>
    </row>
    <row r="8" spans="1:4" ht="15">
      <c r="A8" s="241" t="s">
        <v>287</v>
      </c>
      <c r="B8" s="328" t="str">
        <f>'771'!C8</f>
        <v>…………………………………………</v>
      </c>
      <c r="C8" s="57"/>
      <c r="D8" s="57"/>
    </row>
    <row r="9" spans="1:4" ht="15">
      <c r="A9" s="241" t="s">
        <v>288</v>
      </c>
      <c r="B9" s="328" t="str">
        <f>'771'!C9</f>
        <v>…………………………..</v>
      </c>
      <c r="C9" s="57"/>
      <c r="D9" s="57"/>
    </row>
    <row r="10" spans="1:10" ht="15">
      <c r="A10" s="46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41" customFormat="1" ht="15.75" thickBot="1">
      <c r="A11" s="631"/>
      <c r="B11" s="632"/>
      <c r="C11" s="146"/>
      <c r="D11" s="146"/>
      <c r="E11" s="146"/>
      <c r="F11" s="146"/>
      <c r="G11" s="146"/>
      <c r="H11" s="146"/>
      <c r="I11" s="147"/>
      <c r="J11" s="146"/>
    </row>
    <row r="12" spans="1:10" ht="39" thickBot="1">
      <c r="A12" s="633" t="s">
        <v>241</v>
      </c>
      <c r="B12" s="634"/>
      <c r="C12" s="48" t="s">
        <v>242</v>
      </c>
      <c r="D12" s="48" t="s">
        <v>243</v>
      </c>
      <c r="E12" s="48" t="s">
        <v>244</v>
      </c>
      <c r="F12" s="48" t="s">
        <v>245</v>
      </c>
      <c r="G12" s="48" t="s">
        <v>431</v>
      </c>
      <c r="H12" s="48" t="s">
        <v>247</v>
      </c>
      <c r="I12" s="47" t="s">
        <v>248</v>
      </c>
      <c r="J12" s="48" t="s">
        <v>130</v>
      </c>
    </row>
    <row r="13" spans="1:10" ht="15">
      <c r="A13" s="635" t="s">
        <v>249</v>
      </c>
      <c r="B13" s="636"/>
      <c r="C13" s="493"/>
      <c r="D13" s="493"/>
      <c r="E13" s="493"/>
      <c r="F13" s="493"/>
      <c r="G13" s="493"/>
      <c r="H13" s="493"/>
      <c r="I13" s="494"/>
      <c r="J13" s="389"/>
    </row>
    <row r="14" spans="1:10" ht="15">
      <c r="A14" s="627" t="s">
        <v>250</v>
      </c>
      <c r="B14" s="628"/>
      <c r="C14" s="495"/>
      <c r="D14" s="495"/>
      <c r="E14" s="495"/>
      <c r="F14" s="495"/>
      <c r="G14" s="495"/>
      <c r="H14" s="495"/>
      <c r="I14" s="73">
        <f>SUM(C14:H14)</f>
        <v>0</v>
      </c>
      <c r="J14" s="190" t="e">
        <f>I14/$I$32*100</f>
        <v>#DIV/0!</v>
      </c>
    </row>
    <row r="15" spans="1:10" ht="15">
      <c r="A15" s="627" t="s">
        <v>251</v>
      </c>
      <c r="B15" s="628"/>
      <c r="C15" s="495"/>
      <c r="D15" s="495"/>
      <c r="E15" s="495"/>
      <c r="F15" s="495"/>
      <c r="G15" s="495"/>
      <c r="H15" s="495"/>
      <c r="I15" s="73">
        <f>SUM(C15:H15)</f>
        <v>0</v>
      </c>
      <c r="J15" s="190" t="e">
        <f>I15/$I$33*100</f>
        <v>#DIV/0!</v>
      </c>
    </row>
    <row r="16" spans="1:10" ht="15">
      <c r="A16" s="629" t="s">
        <v>252</v>
      </c>
      <c r="B16" s="630"/>
      <c r="C16" s="495"/>
      <c r="D16" s="495"/>
      <c r="E16" s="495"/>
      <c r="F16" s="495"/>
      <c r="G16" s="495"/>
      <c r="H16" s="495"/>
      <c r="I16" s="73"/>
      <c r="J16" s="190"/>
    </row>
    <row r="17" spans="1:10" ht="15">
      <c r="A17" s="627" t="s">
        <v>250</v>
      </c>
      <c r="B17" s="628"/>
      <c r="C17" s="495"/>
      <c r="D17" s="495"/>
      <c r="E17" s="495"/>
      <c r="F17" s="495"/>
      <c r="G17" s="495"/>
      <c r="H17" s="495"/>
      <c r="I17" s="73">
        <f>SUM(C17:H17)</f>
        <v>0</v>
      </c>
      <c r="J17" s="190" t="e">
        <f>I17/$I$32*100</f>
        <v>#DIV/0!</v>
      </c>
    </row>
    <row r="18" spans="1:10" ht="15">
      <c r="A18" s="627" t="s">
        <v>280</v>
      </c>
      <c r="B18" s="628"/>
      <c r="C18" s="495"/>
      <c r="D18" s="495"/>
      <c r="E18" s="495"/>
      <c r="F18" s="495"/>
      <c r="G18" s="495"/>
      <c r="H18" s="495"/>
      <c r="I18" s="73">
        <f>SUM(C18:H18)</f>
        <v>0</v>
      </c>
      <c r="J18" s="190" t="e">
        <f>I18/$I$33*100</f>
        <v>#DIV/0!</v>
      </c>
    </row>
    <row r="19" spans="1:10" ht="15">
      <c r="A19" s="629" t="s">
        <v>253</v>
      </c>
      <c r="B19" s="630"/>
      <c r="C19" s="495"/>
      <c r="D19" s="495"/>
      <c r="E19" s="495"/>
      <c r="F19" s="495"/>
      <c r="G19" s="495"/>
      <c r="H19" s="495"/>
      <c r="I19" s="73"/>
      <c r="J19" s="190"/>
    </row>
    <row r="20" spans="1:10" ht="15">
      <c r="A20" s="627" t="s">
        <v>250</v>
      </c>
      <c r="B20" s="628"/>
      <c r="C20" s="495"/>
      <c r="D20" s="495"/>
      <c r="E20" s="495"/>
      <c r="F20" s="495"/>
      <c r="G20" s="495"/>
      <c r="H20" s="495"/>
      <c r="I20" s="73">
        <f>SUM(C20:H20)</f>
        <v>0</v>
      </c>
      <c r="J20" s="190" t="e">
        <f>I20/$I$32*100</f>
        <v>#DIV/0!</v>
      </c>
    </row>
    <row r="21" spans="1:10" ht="15">
      <c r="A21" s="627" t="s">
        <v>280</v>
      </c>
      <c r="B21" s="628"/>
      <c r="C21" s="495"/>
      <c r="D21" s="495"/>
      <c r="E21" s="495"/>
      <c r="F21" s="495"/>
      <c r="G21" s="495"/>
      <c r="H21" s="495"/>
      <c r="I21" s="73">
        <f>SUM(C21:H21)</f>
        <v>0</v>
      </c>
      <c r="J21" s="190" t="e">
        <f>I21/$I$33*100</f>
        <v>#DIV/0!</v>
      </c>
    </row>
    <row r="22" spans="1:10" ht="15">
      <c r="A22" s="629" t="s">
        <v>254</v>
      </c>
      <c r="B22" s="630"/>
      <c r="C22" s="495"/>
      <c r="D22" s="495"/>
      <c r="E22" s="495"/>
      <c r="F22" s="495"/>
      <c r="G22" s="495"/>
      <c r="H22" s="495"/>
      <c r="I22" s="73"/>
      <c r="J22" s="190"/>
    </row>
    <row r="23" spans="1:10" ht="15">
      <c r="A23" s="627" t="s">
        <v>250</v>
      </c>
      <c r="B23" s="628"/>
      <c r="C23" s="495"/>
      <c r="D23" s="495"/>
      <c r="E23" s="495"/>
      <c r="F23" s="495"/>
      <c r="G23" s="495"/>
      <c r="H23" s="495"/>
      <c r="I23" s="73">
        <f>SUM(C23:H23)</f>
        <v>0</v>
      </c>
      <c r="J23" s="190" t="e">
        <f>I23/$I$32*100</f>
        <v>#DIV/0!</v>
      </c>
    </row>
    <row r="24" spans="1:10" ht="15">
      <c r="A24" s="627" t="s">
        <v>280</v>
      </c>
      <c r="B24" s="628"/>
      <c r="C24" s="495"/>
      <c r="D24" s="495"/>
      <c r="E24" s="495"/>
      <c r="F24" s="495"/>
      <c r="G24" s="495"/>
      <c r="H24" s="495"/>
      <c r="I24" s="73">
        <f>SUM(C24:H24)</f>
        <v>0</v>
      </c>
      <c r="J24" s="190" t="e">
        <f>I24/$I$33*100</f>
        <v>#DIV/0!</v>
      </c>
    </row>
    <row r="25" spans="1:10" ht="15">
      <c r="A25" s="629" t="s">
        <v>255</v>
      </c>
      <c r="B25" s="630"/>
      <c r="C25" s="495"/>
      <c r="D25" s="495"/>
      <c r="E25" s="495"/>
      <c r="F25" s="495"/>
      <c r="G25" s="495"/>
      <c r="H25" s="495"/>
      <c r="I25" s="73"/>
      <c r="J25" s="190"/>
    </row>
    <row r="26" spans="1:10" ht="15">
      <c r="A26" s="627" t="s">
        <v>250</v>
      </c>
      <c r="B26" s="628"/>
      <c r="C26" s="495"/>
      <c r="D26" s="495"/>
      <c r="E26" s="495"/>
      <c r="F26" s="495"/>
      <c r="G26" s="495"/>
      <c r="H26" s="495"/>
      <c r="I26" s="73">
        <f>SUM(C26:H26)</f>
        <v>0</v>
      </c>
      <c r="J26" s="190" t="e">
        <f>I26/$I$32*100</f>
        <v>#DIV/0!</v>
      </c>
    </row>
    <row r="27" spans="1:10" ht="15">
      <c r="A27" s="627" t="s">
        <v>280</v>
      </c>
      <c r="B27" s="628"/>
      <c r="C27" s="495"/>
      <c r="D27" s="495"/>
      <c r="E27" s="495"/>
      <c r="F27" s="495"/>
      <c r="G27" s="495"/>
      <c r="H27" s="495"/>
      <c r="I27" s="73">
        <f>SUM(C27:H27)</f>
        <v>0</v>
      </c>
      <c r="J27" s="190" t="e">
        <f>I27/$I$33*100</f>
        <v>#DIV/0!</v>
      </c>
    </row>
    <row r="28" spans="1:10" ht="15">
      <c r="A28" s="629" t="s">
        <v>256</v>
      </c>
      <c r="B28" s="630"/>
      <c r="C28" s="495"/>
      <c r="D28" s="495"/>
      <c r="E28" s="495"/>
      <c r="F28" s="495"/>
      <c r="G28" s="495"/>
      <c r="H28" s="495"/>
      <c r="I28" s="73"/>
      <c r="J28" s="190"/>
    </row>
    <row r="29" spans="1:10" ht="15">
      <c r="A29" s="627" t="s">
        <v>250</v>
      </c>
      <c r="B29" s="628"/>
      <c r="C29" s="495"/>
      <c r="D29" s="495"/>
      <c r="E29" s="495"/>
      <c r="F29" s="495"/>
      <c r="G29" s="495"/>
      <c r="H29" s="495"/>
      <c r="I29" s="73">
        <f>SUM(C29:H29)</f>
        <v>0</v>
      </c>
      <c r="J29" s="190" t="e">
        <f>I29/$I$32*100</f>
        <v>#DIV/0!</v>
      </c>
    </row>
    <row r="30" spans="1:10" ht="15">
      <c r="A30" s="627" t="s">
        <v>280</v>
      </c>
      <c r="B30" s="628"/>
      <c r="C30" s="495"/>
      <c r="D30" s="495"/>
      <c r="E30" s="495"/>
      <c r="F30" s="495"/>
      <c r="G30" s="495"/>
      <c r="H30" s="495"/>
      <c r="I30" s="73">
        <f>SUM(C30:H30)</f>
        <v>0</v>
      </c>
      <c r="J30" s="190" t="e">
        <f>I30/$I$33*100</f>
        <v>#DIV/0!</v>
      </c>
    </row>
    <row r="31" spans="1:10" ht="15">
      <c r="A31" s="629" t="s">
        <v>122</v>
      </c>
      <c r="B31" s="630"/>
      <c r="C31" s="495"/>
      <c r="D31" s="495"/>
      <c r="E31" s="495"/>
      <c r="F31" s="495"/>
      <c r="G31" s="495"/>
      <c r="H31" s="495"/>
      <c r="I31" s="496"/>
      <c r="J31" s="190"/>
    </row>
    <row r="32" spans="1:10" ht="15">
      <c r="A32" s="641" t="s">
        <v>250</v>
      </c>
      <c r="B32" s="642"/>
      <c r="C32" s="497">
        <f>C14+C17+C20+C23+C26+C29</f>
        <v>0</v>
      </c>
      <c r="D32" s="497">
        <f aca="true" t="shared" si="0" ref="C32:H33">D14+D17+D20+D23+D26+D29</f>
        <v>0</v>
      </c>
      <c r="E32" s="497">
        <f t="shared" si="0"/>
        <v>0</v>
      </c>
      <c r="F32" s="497">
        <f t="shared" si="0"/>
        <v>0</v>
      </c>
      <c r="G32" s="497">
        <f t="shared" si="0"/>
        <v>0</v>
      </c>
      <c r="H32" s="497">
        <f t="shared" si="0"/>
        <v>0</v>
      </c>
      <c r="I32" s="497">
        <f>I14+I17+I20+I23+I26+I29</f>
        <v>0</v>
      </c>
      <c r="J32" s="191" t="e">
        <f>J14+J17+J20+J23+J26+J29</f>
        <v>#DIV/0!</v>
      </c>
    </row>
    <row r="33" spans="1:10" ht="15.75" thickBot="1">
      <c r="A33" s="645" t="s">
        <v>281</v>
      </c>
      <c r="B33" s="646"/>
      <c r="C33" s="498">
        <f t="shared" si="0"/>
        <v>0</v>
      </c>
      <c r="D33" s="498">
        <f t="shared" si="0"/>
        <v>0</v>
      </c>
      <c r="E33" s="498">
        <f t="shared" si="0"/>
        <v>0</v>
      </c>
      <c r="F33" s="498">
        <f t="shared" si="0"/>
        <v>0</v>
      </c>
      <c r="G33" s="498">
        <f t="shared" si="0"/>
        <v>0</v>
      </c>
      <c r="H33" s="498">
        <f t="shared" si="0"/>
        <v>0</v>
      </c>
      <c r="I33" s="498">
        <f>IF(SUM(I15,I18,I21,I24,I27,I30)='300'!E42,SUM(I15,I18,I21,I24,I27,I30),"Check Rules!!!")</f>
        <v>0</v>
      </c>
      <c r="J33" s="192" t="e">
        <f>J15+J18+J21+J24+J27+J30</f>
        <v>#DIV/0!</v>
      </c>
    </row>
    <row r="34" spans="1:10" s="141" customFormat="1" ht="15" customHeight="1">
      <c r="A34" s="143"/>
      <c r="B34" s="143"/>
      <c r="C34" s="144"/>
      <c r="D34" s="145"/>
      <c r="E34" s="145"/>
      <c r="F34" s="146"/>
      <c r="G34" s="146"/>
      <c r="H34" s="146"/>
      <c r="I34" s="514">
        <f>IF(I33="Check Rules!!!",'300'!E42,"")</f>
      </c>
      <c r="J34" s="143"/>
    </row>
    <row r="35" spans="1:10" ht="1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5">
      <c r="A36" s="7" t="str">
        <f>IF(I33="Check Rules!!!",I33,"……………………………………………………..")</f>
        <v>……………………………………………………..</v>
      </c>
      <c r="B36" s="15"/>
      <c r="E36" s="45"/>
      <c r="F36" s="45"/>
      <c r="G36" s="637" t="str">
        <f>A36</f>
        <v>……………………………………………………..</v>
      </c>
      <c r="H36" s="638"/>
      <c r="I36" s="45"/>
      <c r="J36" s="45"/>
    </row>
    <row r="37" spans="1:10" ht="15">
      <c r="A37" s="14" t="s">
        <v>114</v>
      </c>
      <c r="B37" s="15"/>
      <c r="E37" s="45"/>
      <c r="F37" s="45"/>
      <c r="G37" s="15" t="s">
        <v>114</v>
      </c>
      <c r="H37" s="15"/>
      <c r="I37" s="45"/>
      <c r="J37" s="45"/>
    </row>
    <row r="38" spans="1:10" ht="15">
      <c r="A38" s="643"/>
      <c r="B38" s="643"/>
      <c r="C38" s="643"/>
      <c r="D38" s="644"/>
      <c r="E38" s="143"/>
      <c r="F38" s="45"/>
      <c r="G38" s="45"/>
      <c r="H38" s="45"/>
      <c r="I38" s="45"/>
      <c r="J38" s="45"/>
    </row>
    <row r="39" spans="1:10" ht="15">
      <c r="A39" s="162"/>
      <c r="B39" s="162"/>
      <c r="C39" s="162"/>
      <c r="D39" s="146"/>
      <c r="E39" s="143"/>
      <c r="F39" s="45"/>
      <c r="G39" s="45"/>
      <c r="H39" s="45"/>
      <c r="I39" s="45"/>
      <c r="J39" s="45"/>
    </row>
    <row r="40" spans="1:10" ht="15">
      <c r="A40" s="146"/>
      <c r="B40" s="147"/>
      <c r="C40" s="163"/>
      <c r="D40" s="639"/>
      <c r="E40" s="640"/>
      <c r="F40" s="45"/>
      <c r="G40" s="45"/>
      <c r="H40" s="45"/>
      <c r="I40" s="45"/>
      <c r="J40" s="45"/>
    </row>
    <row r="41" spans="1:10" ht="15">
      <c r="A41" s="143"/>
      <c r="B41" s="143"/>
      <c r="C41" s="143"/>
      <c r="D41" s="143"/>
      <c r="E41" s="143"/>
      <c r="F41" s="45"/>
      <c r="G41" s="45"/>
      <c r="H41" s="45"/>
      <c r="I41" s="45"/>
      <c r="J41" s="45"/>
    </row>
    <row r="42" spans="1:10" ht="15">
      <c r="A42" s="143"/>
      <c r="B42" s="143"/>
      <c r="C42" s="143"/>
      <c r="D42" s="143"/>
      <c r="E42" s="143"/>
      <c r="F42" s="45"/>
      <c r="G42" s="45"/>
      <c r="H42" s="45"/>
      <c r="I42" s="45"/>
      <c r="J42" s="45"/>
    </row>
    <row r="43" spans="1:10" ht="15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5">
      <c r="A44" s="45"/>
      <c r="B44" s="45"/>
      <c r="C44" s="45"/>
      <c r="D44" s="45"/>
      <c r="E44" s="45"/>
      <c r="F44" s="45"/>
      <c r="G44" s="45"/>
      <c r="H44" s="45"/>
      <c r="I44" s="45"/>
      <c r="J44" s="45"/>
    </row>
  </sheetData>
  <sheetProtection password="EF22" sheet="1"/>
  <mergeCells count="26">
    <mergeCell ref="G36:H36"/>
    <mergeCell ref="D40:E40"/>
    <mergeCell ref="A27:B27"/>
    <mergeCell ref="A28:B28"/>
    <mergeCell ref="A29:B29"/>
    <mergeCell ref="A30:B30"/>
    <mergeCell ref="A31:B31"/>
    <mergeCell ref="A32:B32"/>
    <mergeCell ref="A38:D38"/>
    <mergeCell ref="A33:B33"/>
    <mergeCell ref="A15:B15"/>
    <mergeCell ref="A16:B16"/>
    <mergeCell ref="A17:B17"/>
    <mergeCell ref="A11:B11"/>
    <mergeCell ref="A12:B12"/>
    <mergeCell ref="A13:B13"/>
    <mergeCell ref="A14:B14"/>
    <mergeCell ref="A18:B18"/>
    <mergeCell ref="A26:B26"/>
    <mergeCell ref="A19:B19"/>
    <mergeCell ref="A20:B20"/>
    <mergeCell ref="A21:B21"/>
    <mergeCell ref="A25:B25"/>
    <mergeCell ref="A22:B22"/>
    <mergeCell ref="A23:B23"/>
    <mergeCell ref="A24:B24"/>
  </mergeCells>
  <conditionalFormatting sqref="I33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C13:H3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83" r:id="rId1"/>
  <headerFooter>
    <oddFooter>&amp;L&amp;F &amp;A&amp;C&amp;P / &amp;N&amp;R&amp;D &amp;T</oddFooter>
  </headerFooter>
  <ignoredErrors>
    <ignoredError sqref="B1:B2 B5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4">
      <selection activeCell="B4" sqref="B4:E4"/>
    </sheetView>
  </sheetViews>
  <sheetFormatPr defaultColWidth="9.140625" defaultRowHeight="15"/>
  <cols>
    <col min="1" max="1" width="21.421875" style="0" customWidth="1"/>
    <col min="2" max="2" width="5.28125" style="0" customWidth="1"/>
    <col min="3" max="3" width="10.8515625" style="0" customWidth="1"/>
    <col min="4" max="4" width="10.57421875" style="0" customWidth="1"/>
    <col min="5" max="5" width="12.28125" style="0" customWidth="1"/>
    <col min="6" max="6" width="11.8515625" style="0" customWidth="1"/>
    <col min="7" max="7" width="10.28125" style="0" customWidth="1"/>
    <col min="8" max="8" width="10.140625" style="0" customWidth="1"/>
  </cols>
  <sheetData>
    <row r="1" spans="1:8" ht="15">
      <c r="A1" s="241" t="s">
        <v>284</v>
      </c>
      <c r="B1" s="392" t="str">
        <f>'771'!C1</f>
        <v>…………….</v>
      </c>
      <c r="C1" s="393"/>
      <c r="D1" s="393"/>
      <c r="E1" s="393"/>
      <c r="F1" s="358"/>
      <c r="G1" s="358"/>
      <c r="H1" s="358"/>
    </row>
    <row r="2" spans="1:8" ht="15">
      <c r="A2" s="241" t="s">
        <v>285</v>
      </c>
      <c r="B2" s="393" t="str">
        <f>'771'!C2</f>
        <v>ABC Microfinance Bank Limited</v>
      </c>
      <c r="C2" s="393"/>
      <c r="D2" s="393"/>
      <c r="E2" s="393"/>
      <c r="F2" s="358"/>
      <c r="G2" s="358"/>
      <c r="H2" s="358"/>
    </row>
    <row r="3" spans="1:8" ht="15">
      <c r="A3" s="241" t="s">
        <v>282</v>
      </c>
      <c r="B3" s="394" t="s">
        <v>316</v>
      </c>
      <c r="C3" s="393"/>
      <c r="D3" s="393"/>
      <c r="E3" s="393"/>
      <c r="F3" s="358"/>
      <c r="G3" s="358"/>
      <c r="H3" s="358"/>
    </row>
    <row r="4" spans="1:8" ht="15">
      <c r="A4" s="241" t="s">
        <v>283</v>
      </c>
      <c r="B4" s="647" t="s">
        <v>388</v>
      </c>
      <c r="C4" s="648"/>
      <c r="D4" s="648"/>
      <c r="E4" s="648"/>
      <c r="F4" s="358"/>
      <c r="G4" s="358"/>
      <c r="H4" s="358"/>
    </row>
    <row r="5" spans="1:8" ht="15">
      <c r="A5" s="241" t="s">
        <v>294</v>
      </c>
      <c r="B5" s="328" t="str">
        <f>'771'!C5</f>
        <v>31/12/2009</v>
      </c>
      <c r="C5" s="393"/>
      <c r="D5" s="393"/>
      <c r="E5" s="393"/>
      <c r="F5" s="358"/>
      <c r="G5" s="358"/>
      <c r="H5" s="358"/>
    </row>
    <row r="6" spans="1:8" ht="15">
      <c r="A6" s="241" t="s">
        <v>293</v>
      </c>
      <c r="B6" s="392" t="str">
        <f>'771'!C6</f>
        <v>………………………………………………………</v>
      </c>
      <c r="C6" s="393"/>
      <c r="D6" s="393"/>
      <c r="E6" s="393"/>
      <c r="F6" s="358"/>
      <c r="G6" s="358"/>
      <c r="H6" s="358"/>
    </row>
    <row r="7" spans="1:8" ht="15">
      <c r="A7" s="241" t="s">
        <v>286</v>
      </c>
      <c r="B7" s="392" t="str">
        <f>'771'!C7</f>
        <v>…………….</v>
      </c>
      <c r="C7" s="393"/>
      <c r="D7" s="393"/>
      <c r="E7" s="393"/>
      <c r="F7" s="358"/>
      <c r="G7" s="358"/>
      <c r="H7" s="358"/>
    </row>
    <row r="8" spans="1:8" ht="15">
      <c r="A8" s="241" t="s">
        <v>287</v>
      </c>
      <c r="B8" s="392" t="str">
        <f>'771'!C8</f>
        <v>…………………………………………</v>
      </c>
      <c r="C8" s="393"/>
      <c r="D8" s="393"/>
      <c r="E8" s="393"/>
      <c r="F8" s="358"/>
      <c r="G8" s="358"/>
      <c r="H8" s="358"/>
    </row>
    <row r="9" spans="1:8" ht="15">
      <c r="A9" s="241" t="s">
        <v>288</v>
      </c>
      <c r="B9" s="393" t="str">
        <f>i!B9</f>
        <v>…………………………..</v>
      </c>
      <c r="C9" s="393"/>
      <c r="D9" s="393"/>
      <c r="E9" s="393"/>
      <c r="F9" s="358"/>
      <c r="G9" s="358"/>
      <c r="H9" s="358"/>
    </row>
    <row r="10" spans="1:8" ht="15.75" thickBot="1">
      <c r="A10" s="395"/>
      <c r="B10" s="396"/>
      <c r="C10" s="396"/>
      <c r="D10" s="396"/>
      <c r="E10" s="396"/>
      <c r="F10" s="396"/>
      <c r="G10" s="396"/>
      <c r="H10" s="397"/>
    </row>
    <row r="11" spans="1:8" ht="26.25" thickBot="1">
      <c r="A11" s="650" t="s">
        <v>257</v>
      </c>
      <c r="B11" s="651"/>
      <c r="C11" s="398" t="s">
        <v>335</v>
      </c>
      <c r="D11" s="398" t="s">
        <v>336</v>
      </c>
      <c r="E11" s="398" t="s">
        <v>337</v>
      </c>
      <c r="F11" s="398" t="s">
        <v>338</v>
      </c>
      <c r="G11" s="398" t="s">
        <v>339</v>
      </c>
      <c r="H11" s="398" t="s">
        <v>340</v>
      </c>
    </row>
    <row r="12" spans="1:8" ht="15">
      <c r="A12" s="652" t="s">
        <v>258</v>
      </c>
      <c r="B12" s="653"/>
      <c r="C12" s="99"/>
      <c r="D12" s="99"/>
      <c r="E12" s="99"/>
      <c r="F12" s="99"/>
      <c r="G12" s="99"/>
      <c r="H12" s="100"/>
    </row>
    <row r="13" spans="1:8" ht="15">
      <c r="A13" s="649" t="s">
        <v>23</v>
      </c>
      <c r="B13" s="630"/>
      <c r="C13" s="95"/>
      <c r="D13" s="95"/>
      <c r="E13" s="95"/>
      <c r="F13" s="95"/>
      <c r="G13" s="95"/>
      <c r="H13" s="96"/>
    </row>
    <row r="14" spans="1:8" ht="15">
      <c r="A14" s="649" t="s">
        <v>259</v>
      </c>
      <c r="B14" s="630"/>
      <c r="C14" s="95"/>
      <c r="D14" s="95"/>
      <c r="E14" s="95"/>
      <c r="F14" s="95"/>
      <c r="G14" s="95"/>
      <c r="H14" s="96"/>
    </row>
    <row r="15" spans="1:8" ht="15">
      <c r="A15" s="649" t="s">
        <v>260</v>
      </c>
      <c r="B15" s="630"/>
      <c r="C15" s="95"/>
      <c r="D15" s="95"/>
      <c r="E15" s="95"/>
      <c r="F15" s="95"/>
      <c r="G15" s="95"/>
      <c r="H15" s="96"/>
    </row>
    <row r="16" spans="1:8" ht="15">
      <c r="A16" s="649" t="s">
        <v>52</v>
      </c>
      <c r="B16" s="630"/>
      <c r="C16" s="95"/>
      <c r="D16" s="95"/>
      <c r="E16" s="95"/>
      <c r="F16" s="95"/>
      <c r="G16" s="95"/>
      <c r="H16" s="96"/>
    </row>
    <row r="17" spans="1:8" ht="15.75" thickBot="1">
      <c r="A17" s="654" t="s">
        <v>261</v>
      </c>
      <c r="B17" s="655"/>
      <c r="C17" s="97"/>
      <c r="D17" s="97"/>
      <c r="E17" s="97"/>
      <c r="F17" s="97"/>
      <c r="G17" s="97"/>
      <c r="H17" s="98"/>
    </row>
    <row r="18" spans="1:8" ht="15">
      <c r="A18" s="45"/>
      <c r="B18" s="45"/>
      <c r="C18" s="45"/>
      <c r="D18" s="45"/>
      <c r="E18" s="45"/>
      <c r="F18" s="45"/>
      <c r="G18" s="45"/>
      <c r="H18" s="45"/>
    </row>
    <row r="19" spans="1:8" ht="15">
      <c r="A19" s="45"/>
      <c r="B19" s="45"/>
      <c r="C19" s="45"/>
      <c r="D19" s="45"/>
      <c r="E19" s="45"/>
      <c r="F19" s="45"/>
      <c r="G19" s="45"/>
      <c r="H19" s="45"/>
    </row>
    <row r="20" spans="1:8" ht="15">
      <c r="A20" s="45"/>
      <c r="B20" s="45"/>
      <c r="C20" s="45"/>
      <c r="D20" s="45"/>
      <c r="E20" s="45"/>
      <c r="F20" s="45"/>
      <c r="G20" s="45"/>
      <c r="H20" s="45"/>
    </row>
    <row r="21" spans="1:8" ht="15">
      <c r="A21" s="7" t="s">
        <v>112</v>
      </c>
      <c r="B21" s="2"/>
      <c r="E21" s="563" t="s">
        <v>113</v>
      </c>
      <c r="F21" s="563"/>
      <c r="G21" s="45"/>
      <c r="H21" s="45"/>
    </row>
    <row r="22" spans="1:8" ht="15">
      <c r="A22" s="7" t="s">
        <v>114</v>
      </c>
      <c r="B22" s="2"/>
      <c r="E22" s="563" t="s">
        <v>114</v>
      </c>
      <c r="F22" s="563"/>
      <c r="G22" s="45"/>
      <c r="H22" s="45"/>
    </row>
    <row r="23" spans="1:8" ht="15">
      <c r="A23" s="23"/>
      <c r="B23" s="23"/>
      <c r="C23" s="2"/>
      <c r="D23" s="2"/>
      <c r="E23" s="45"/>
      <c r="F23" s="45"/>
      <c r="G23" s="45"/>
      <c r="H23" s="45"/>
    </row>
  </sheetData>
  <sheetProtection password="EF22" sheet="1"/>
  <mergeCells count="10">
    <mergeCell ref="B4:E4"/>
    <mergeCell ref="A13:B13"/>
    <mergeCell ref="A11:B11"/>
    <mergeCell ref="A12:B12"/>
    <mergeCell ref="E21:F21"/>
    <mergeCell ref="E22:F22"/>
    <mergeCell ref="A14:B14"/>
    <mergeCell ref="A15:B15"/>
    <mergeCell ref="A16:B16"/>
    <mergeCell ref="A17:B17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2">
      <selection activeCell="E22" sqref="E22"/>
    </sheetView>
  </sheetViews>
  <sheetFormatPr defaultColWidth="9.140625" defaultRowHeight="15"/>
  <cols>
    <col min="1" max="1" width="6.7109375" style="17" customWidth="1"/>
    <col min="2" max="2" width="27.8515625" style="17" customWidth="1"/>
    <col min="3" max="3" width="26.00390625" style="17" bestFit="1" customWidth="1"/>
    <col min="4" max="4" width="20.7109375" style="17" customWidth="1"/>
    <col min="5" max="5" width="18.00390625" style="17" customWidth="1"/>
    <col min="6" max="6" width="16.421875" style="17" customWidth="1"/>
    <col min="7" max="16384" width="9.140625" style="17" customWidth="1"/>
  </cols>
  <sheetData>
    <row r="1" spans="1:4" ht="12.75">
      <c r="A1" s="241" t="s">
        <v>284</v>
      </c>
      <c r="B1" s="241"/>
      <c r="C1" s="328" t="str">
        <f>'1000'!C1</f>
        <v>…………….</v>
      </c>
      <c r="D1" s="58"/>
    </row>
    <row r="2" spans="1:4" ht="12.75">
      <c r="A2" s="241" t="s">
        <v>285</v>
      </c>
      <c r="B2" s="241"/>
      <c r="C2" s="328" t="str">
        <f>'1000'!C2</f>
        <v>ABC Microfinance Bank Limited</v>
      </c>
      <c r="D2" s="58"/>
    </row>
    <row r="3" spans="1:4" ht="12.75">
      <c r="A3" s="241" t="s">
        <v>282</v>
      </c>
      <c r="B3" s="241"/>
      <c r="C3" s="378" t="s">
        <v>302</v>
      </c>
      <c r="D3" s="160"/>
    </row>
    <row r="4" spans="1:4" ht="12.75">
      <c r="A4" s="241" t="s">
        <v>283</v>
      </c>
      <c r="B4" s="241"/>
      <c r="C4" s="330" t="s">
        <v>429</v>
      </c>
      <c r="D4" s="158"/>
    </row>
    <row r="5" spans="1:4" ht="12.75">
      <c r="A5" s="241" t="s">
        <v>294</v>
      </c>
      <c r="B5" s="241"/>
      <c r="C5" s="332" t="str">
        <f>'1000'!C5</f>
        <v>31/12/2009</v>
      </c>
      <c r="D5" s="58"/>
    </row>
    <row r="6" spans="1:4" ht="12.75">
      <c r="A6" s="241" t="s">
        <v>293</v>
      </c>
      <c r="B6" s="241"/>
      <c r="C6" s="328" t="str">
        <f>'1000'!C6</f>
        <v>………………………………………………………</v>
      </c>
      <c r="D6" s="58"/>
    </row>
    <row r="7" spans="1:4" ht="12.75">
      <c r="A7" s="241" t="s">
        <v>286</v>
      </c>
      <c r="B7" s="241"/>
      <c r="C7" s="328" t="str">
        <f>'1000'!C7</f>
        <v>…………….</v>
      </c>
      <c r="D7" s="58"/>
    </row>
    <row r="8" spans="1:4" ht="12.75">
      <c r="A8" s="241" t="s">
        <v>287</v>
      </c>
      <c r="B8" s="241"/>
      <c r="C8" s="328" t="str">
        <f>'1000'!C8</f>
        <v>…………………………………………</v>
      </c>
      <c r="D8" s="58"/>
    </row>
    <row r="9" spans="1:4" ht="12.75">
      <c r="A9" s="241" t="s">
        <v>288</v>
      </c>
      <c r="B9" s="241"/>
      <c r="C9" s="328" t="str">
        <f>'1000'!C9</f>
        <v>…………………………..</v>
      </c>
      <c r="D9" s="58"/>
    </row>
    <row r="10" spans="1:2" ht="13.5" thickBot="1">
      <c r="A10" s="365"/>
      <c r="B10" s="365"/>
    </row>
    <row r="11" spans="1:5" ht="26.25" thickBot="1">
      <c r="A11" s="372" t="s">
        <v>166</v>
      </c>
      <c r="B11" s="373" t="s">
        <v>167</v>
      </c>
      <c r="C11" s="133" t="s">
        <v>361</v>
      </c>
      <c r="D11" s="133" t="s">
        <v>362</v>
      </c>
      <c r="E11" s="134" t="s">
        <v>363</v>
      </c>
    </row>
    <row r="12" spans="1:6" ht="12.75">
      <c r="A12" s="374">
        <v>10815</v>
      </c>
      <c r="B12" s="375" t="s">
        <v>168</v>
      </c>
      <c r="C12" s="130"/>
      <c r="D12" s="130"/>
      <c r="E12" s="183">
        <f>SUM(C12:D12)</f>
        <v>0</v>
      </c>
      <c r="F12" s="371" t="str">
        <f>IF(E12&gt;=10%*$E$22,"Provide Breakdown","")</f>
        <v>Provide Breakdown</v>
      </c>
    </row>
    <row r="13" spans="1:6" ht="12.75" customHeight="1">
      <c r="A13" s="369">
        <v>10820</v>
      </c>
      <c r="B13" s="376" t="s">
        <v>169</v>
      </c>
      <c r="C13" s="131"/>
      <c r="D13" s="131"/>
      <c r="E13" s="184">
        <f aca="true" t="shared" si="0" ref="E13:E21">SUM(C13:D13)</f>
        <v>0</v>
      </c>
      <c r="F13" s="371" t="str">
        <f>IF(E13&gt;=10%*$E$22,"Provide Breakdown","")</f>
        <v>Provide Breakdown</v>
      </c>
    </row>
    <row r="14" spans="1:6" ht="12.75" customHeight="1">
      <c r="A14" s="369">
        <v>10825</v>
      </c>
      <c r="B14" s="376" t="s">
        <v>170</v>
      </c>
      <c r="C14" s="131"/>
      <c r="D14" s="131"/>
      <c r="E14" s="184">
        <f t="shared" si="0"/>
        <v>0</v>
      </c>
      <c r="F14" s="371"/>
    </row>
    <row r="15" spans="1:6" ht="12.75">
      <c r="A15" s="369">
        <v>10835</v>
      </c>
      <c r="B15" s="376" t="s">
        <v>171</v>
      </c>
      <c r="C15" s="131"/>
      <c r="D15" s="131"/>
      <c r="E15" s="184">
        <f t="shared" si="0"/>
        <v>0</v>
      </c>
      <c r="F15" s="371" t="str">
        <f>IF(E15&gt;=10%*$E$22,"Provide Breakdown","")</f>
        <v>Provide Breakdown</v>
      </c>
    </row>
    <row r="16" spans="1:6" ht="12.75">
      <c r="A16" s="369">
        <v>10840</v>
      </c>
      <c r="B16" s="376" t="s">
        <v>172</v>
      </c>
      <c r="C16" s="131"/>
      <c r="D16" s="131"/>
      <c r="E16" s="184">
        <f t="shared" si="0"/>
        <v>0</v>
      </c>
      <c r="F16" s="371"/>
    </row>
    <row r="17" spans="1:6" ht="12.75">
      <c r="A17" s="369">
        <v>10845</v>
      </c>
      <c r="B17" s="376" t="s">
        <v>173</v>
      </c>
      <c r="C17" s="131"/>
      <c r="D17" s="131"/>
      <c r="E17" s="184">
        <f t="shared" si="0"/>
        <v>0</v>
      </c>
      <c r="F17" s="371"/>
    </row>
    <row r="18" spans="1:6" ht="12.75">
      <c r="A18" s="369">
        <v>10850</v>
      </c>
      <c r="B18" s="376" t="s">
        <v>174</v>
      </c>
      <c r="C18" s="131"/>
      <c r="D18" s="131"/>
      <c r="E18" s="184">
        <f t="shared" si="0"/>
        <v>0</v>
      </c>
      <c r="F18" s="371" t="str">
        <f>IF(E18&gt;=10%*$E$22,"Provide Breakdown","")</f>
        <v>Provide Breakdown</v>
      </c>
    </row>
    <row r="19" spans="1:6" ht="12.75">
      <c r="A19" s="369">
        <v>10855</v>
      </c>
      <c r="B19" s="376" t="s">
        <v>175</v>
      </c>
      <c r="C19" s="131"/>
      <c r="D19" s="131"/>
      <c r="E19" s="184">
        <f t="shared" si="0"/>
        <v>0</v>
      </c>
      <c r="F19" s="371" t="str">
        <f>IF(E19&gt;=10%*$E$22,"Provide Breakdown","")</f>
        <v>Provide Breakdown</v>
      </c>
    </row>
    <row r="20" spans="1:6" ht="12.75" customHeight="1">
      <c r="A20" s="369">
        <v>10860</v>
      </c>
      <c r="B20" s="376" t="s">
        <v>377</v>
      </c>
      <c r="C20" s="131"/>
      <c r="D20" s="131"/>
      <c r="E20" s="184">
        <f t="shared" si="0"/>
        <v>0</v>
      </c>
      <c r="F20" s="371" t="str">
        <f>IF(E20&gt;=10%*$E$22,"Provide Breakdown","")</f>
        <v>Provide Breakdown</v>
      </c>
    </row>
    <row r="21" spans="1:6" ht="12.75">
      <c r="A21" s="369">
        <v>10865</v>
      </c>
      <c r="B21" s="376" t="s">
        <v>176</v>
      </c>
      <c r="C21" s="131"/>
      <c r="D21" s="131"/>
      <c r="E21" s="184">
        <f t="shared" si="0"/>
        <v>0</v>
      </c>
      <c r="F21" s="371" t="str">
        <f>IF(E21&gt;=10%*$E$22,"Provide Breakdown","")</f>
        <v>Provide Breakdown</v>
      </c>
    </row>
    <row r="22" spans="1:6" ht="13.5" thickBot="1">
      <c r="A22" s="370"/>
      <c r="B22" s="377" t="s">
        <v>122</v>
      </c>
      <c r="C22" s="185">
        <f>SUM(C12:C21)</f>
        <v>0</v>
      </c>
      <c r="D22" s="186">
        <f>SUM(D12:D21)</f>
        <v>0</v>
      </c>
      <c r="E22" s="186">
        <f>SUM(E12:E21)</f>
        <v>0</v>
      </c>
      <c r="F22" s="515">
        <f>IF(E22="Check Rules!!!",'300'!D48,"")</f>
      </c>
    </row>
    <row r="23" spans="1:6" ht="12.75">
      <c r="A23" s="28"/>
      <c r="B23" s="28"/>
      <c r="C23" s="2"/>
      <c r="D23" s="2"/>
      <c r="E23" s="2"/>
      <c r="F23" s="2"/>
    </row>
    <row r="24" spans="1:6" ht="12.75">
      <c r="A24" s="39" t="s">
        <v>177</v>
      </c>
      <c r="B24" s="39"/>
      <c r="C24" s="2"/>
      <c r="D24" s="2"/>
      <c r="E24" s="2"/>
      <c r="F24" s="2"/>
    </row>
    <row r="25" spans="1:6" ht="12.75">
      <c r="A25" s="23"/>
      <c r="B25" s="23"/>
      <c r="C25" s="2"/>
      <c r="D25" s="2"/>
      <c r="E25" s="2"/>
      <c r="F25" s="2"/>
    </row>
    <row r="26" spans="1:6" ht="15">
      <c r="A26" s="7" t="s">
        <v>445</v>
      </c>
      <c r="B26" s="2"/>
      <c r="C26" s="149"/>
      <c r="D26" s="563" t="s">
        <v>442</v>
      </c>
      <c r="E26" s="656"/>
      <c r="F26" s="2"/>
    </row>
    <row r="27" spans="1:6" ht="15">
      <c r="A27" s="7" t="s">
        <v>114</v>
      </c>
      <c r="B27" s="2"/>
      <c r="C27" s="149"/>
      <c r="D27" s="563" t="s">
        <v>114</v>
      </c>
      <c r="E27" s="656"/>
      <c r="F27" s="2"/>
    </row>
    <row r="28" spans="1:6" ht="12.75">
      <c r="A28" s="23"/>
      <c r="B28" s="23"/>
      <c r="C28" s="2"/>
      <c r="D28" s="2"/>
      <c r="E28" s="2"/>
      <c r="F28" s="2"/>
    </row>
  </sheetData>
  <sheetProtection password="EF22" sheet="1"/>
  <mergeCells count="2">
    <mergeCell ref="D26:E26"/>
    <mergeCell ref="D27:E27"/>
  </mergeCells>
  <dataValidations count="1">
    <dataValidation type="whole" operator="greaterThanOrEqual" allowBlank="1" showInputMessage="1" showErrorMessage="1" errorTitle="CBN - OFID" error="Data input must be POSITIVE WHOLE NUMBERS" sqref="C12:D2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zoomScalePageLayoutView="0" workbookViewId="0" topLeftCell="A12">
      <selection activeCell="E23" sqref="E23"/>
    </sheetView>
  </sheetViews>
  <sheetFormatPr defaultColWidth="9.140625" defaultRowHeight="15"/>
  <cols>
    <col min="1" max="1" width="4.421875" style="17" customWidth="1"/>
    <col min="2" max="2" width="25.140625" style="17" customWidth="1"/>
    <col min="3" max="3" width="24.28125" style="17" customWidth="1"/>
    <col min="4" max="4" width="18.00390625" style="17" customWidth="1"/>
    <col min="5" max="5" width="11.421875" style="17" customWidth="1"/>
    <col min="6" max="16384" width="9.140625" style="17" customWidth="1"/>
  </cols>
  <sheetData>
    <row r="1" spans="1:3" ht="12.75">
      <c r="A1" s="241" t="s">
        <v>284</v>
      </c>
      <c r="B1" s="242"/>
      <c r="C1" s="328" t="str">
        <f>'221'!C1</f>
        <v>…………….</v>
      </c>
    </row>
    <row r="2" spans="1:3" ht="12.75">
      <c r="A2" s="241" t="s">
        <v>285</v>
      </c>
      <c r="B2" s="242"/>
      <c r="C2" s="328" t="str">
        <f>'221'!C2</f>
        <v>ABC Microfinance Bank Limited</v>
      </c>
    </row>
    <row r="3" spans="1:3" ht="12.75">
      <c r="A3" s="241" t="s">
        <v>282</v>
      </c>
      <c r="B3" s="242"/>
      <c r="C3" s="329" t="s">
        <v>303</v>
      </c>
    </row>
    <row r="4" spans="1:3" ht="12.75">
      <c r="A4" s="241" t="s">
        <v>283</v>
      </c>
      <c r="B4" s="242"/>
      <c r="C4" s="378" t="s">
        <v>378</v>
      </c>
    </row>
    <row r="5" spans="1:3" ht="12.75">
      <c r="A5" s="241" t="s">
        <v>294</v>
      </c>
      <c r="B5" s="242"/>
      <c r="C5" s="332" t="str">
        <f>'221'!C5</f>
        <v>31/12/2009</v>
      </c>
    </row>
    <row r="6" spans="1:3" ht="12.75">
      <c r="A6" s="241" t="s">
        <v>293</v>
      </c>
      <c r="B6" s="242"/>
      <c r="C6" s="328" t="str">
        <f>'221'!C6</f>
        <v>………………………………………………………</v>
      </c>
    </row>
    <row r="7" spans="1:3" ht="12.75">
      <c r="A7" s="241" t="s">
        <v>286</v>
      </c>
      <c r="B7" s="242"/>
      <c r="C7" s="328" t="str">
        <f>'221'!C7</f>
        <v>…………….</v>
      </c>
    </row>
    <row r="8" spans="1:3" ht="12.75">
      <c r="A8" s="241" t="s">
        <v>287</v>
      </c>
      <c r="B8" s="242"/>
      <c r="C8" s="328" t="str">
        <f>'221'!C8</f>
        <v>…………………………………………</v>
      </c>
    </row>
    <row r="9" spans="1:3" ht="12.75">
      <c r="A9" s="241" t="s">
        <v>288</v>
      </c>
      <c r="B9" s="242"/>
      <c r="C9" s="328" t="str">
        <f>'221'!C9</f>
        <v>…………………………..</v>
      </c>
    </row>
    <row r="10" spans="1:4" ht="13.5" thickBot="1">
      <c r="A10" s="658"/>
      <c r="B10" s="659"/>
      <c r="C10" s="2"/>
      <c r="D10" s="135"/>
    </row>
    <row r="11" spans="1:4" ht="26.25" thickBot="1">
      <c r="A11" s="325" t="s">
        <v>126</v>
      </c>
      <c r="B11" s="585" t="s">
        <v>178</v>
      </c>
      <c r="C11" s="660"/>
      <c r="D11" s="327" t="s">
        <v>179</v>
      </c>
    </row>
    <row r="12" spans="1:4" ht="12.75">
      <c r="A12" s="119"/>
      <c r="B12" s="576"/>
      <c r="C12" s="661"/>
      <c r="D12" s="120"/>
    </row>
    <row r="13" spans="1:4" ht="12.75">
      <c r="A13" s="69"/>
      <c r="B13" s="570"/>
      <c r="C13" s="657"/>
      <c r="D13" s="120"/>
    </row>
    <row r="14" spans="1:4" ht="12.75">
      <c r="A14" s="69"/>
      <c r="B14" s="570"/>
      <c r="C14" s="657"/>
      <c r="D14" s="120"/>
    </row>
    <row r="15" spans="1:4" ht="12.75">
      <c r="A15" s="69"/>
      <c r="B15" s="570"/>
      <c r="C15" s="657"/>
      <c r="D15" s="120"/>
    </row>
    <row r="16" spans="1:4" ht="12.75">
      <c r="A16" s="69"/>
      <c r="B16" s="570"/>
      <c r="C16" s="657"/>
      <c r="D16" s="120"/>
    </row>
    <row r="17" spans="1:4" ht="12.75">
      <c r="A17" s="69"/>
      <c r="B17" s="570"/>
      <c r="C17" s="657"/>
      <c r="D17" s="120"/>
    </row>
    <row r="18" spans="1:4" ht="12.75">
      <c r="A18" s="69"/>
      <c r="B18" s="570"/>
      <c r="C18" s="657"/>
      <c r="D18" s="120"/>
    </row>
    <row r="19" spans="1:4" ht="12.75">
      <c r="A19" s="69"/>
      <c r="B19" s="570"/>
      <c r="C19" s="657"/>
      <c r="D19" s="120"/>
    </row>
    <row r="20" spans="1:4" ht="12.75">
      <c r="A20" s="69"/>
      <c r="B20" s="570"/>
      <c r="C20" s="657"/>
      <c r="D20" s="120"/>
    </row>
    <row r="21" spans="1:4" ht="12.75">
      <c r="A21" s="69"/>
      <c r="B21" s="570"/>
      <c r="C21" s="657"/>
      <c r="D21" s="120"/>
    </row>
    <row r="22" spans="1:4" ht="12.75">
      <c r="A22" s="69"/>
      <c r="B22" s="570"/>
      <c r="C22" s="657"/>
      <c r="D22" s="120"/>
    </row>
    <row r="23" spans="1:5" ht="13.5" thickBot="1">
      <c r="A23" s="38"/>
      <c r="B23" s="662" t="s">
        <v>359</v>
      </c>
      <c r="C23" s="663"/>
      <c r="D23" s="187">
        <f>SUM(D12:D22)</f>
        <v>0</v>
      </c>
      <c r="E23" s="540"/>
    </row>
    <row r="24" spans="1:4" ht="12.75">
      <c r="A24" s="28"/>
      <c r="B24" s="2"/>
      <c r="C24" s="2"/>
      <c r="D24" s="2"/>
    </row>
    <row r="25" spans="1:4" ht="12.75">
      <c r="A25" s="23"/>
      <c r="B25" s="2"/>
      <c r="C25" s="2"/>
      <c r="D25" s="2"/>
    </row>
    <row r="26" spans="1:4" ht="12.75">
      <c r="A26" s="7" t="s">
        <v>448</v>
      </c>
      <c r="B26" s="2"/>
      <c r="C26" s="563" t="s">
        <v>447</v>
      </c>
      <c r="D26" s="563"/>
    </row>
    <row r="27" spans="1:4" ht="12.75">
      <c r="A27" s="7" t="s">
        <v>114</v>
      </c>
      <c r="B27" s="2"/>
      <c r="C27" s="563" t="s">
        <v>114</v>
      </c>
      <c r="D27" s="563"/>
    </row>
    <row r="28" spans="1:4" ht="12.75">
      <c r="A28" s="23"/>
      <c r="B28" s="23"/>
      <c r="C28" s="2"/>
      <c r="D28" s="2"/>
    </row>
  </sheetData>
  <sheetProtection password="EF22" sheet="1"/>
  <mergeCells count="16">
    <mergeCell ref="C26:D26"/>
    <mergeCell ref="C27:D27"/>
    <mergeCell ref="B23:C23"/>
    <mergeCell ref="B19:C19"/>
    <mergeCell ref="B20:C20"/>
    <mergeCell ref="B21:C21"/>
    <mergeCell ref="B22:C22"/>
    <mergeCell ref="B16:C16"/>
    <mergeCell ref="B17:C17"/>
    <mergeCell ref="B18:C18"/>
    <mergeCell ref="A10:B10"/>
    <mergeCell ref="B11:C11"/>
    <mergeCell ref="B12:C12"/>
    <mergeCell ref="B13:C13"/>
    <mergeCell ref="B14:C14"/>
    <mergeCell ref="B15:C15"/>
  </mergeCells>
  <conditionalFormatting sqref="D23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D12:D22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4">
      <selection activeCell="I18" sqref="I18"/>
    </sheetView>
  </sheetViews>
  <sheetFormatPr defaultColWidth="9.140625" defaultRowHeight="15"/>
  <cols>
    <col min="1" max="1" width="21.00390625" style="17" customWidth="1"/>
    <col min="2" max="2" width="3.7109375" style="17" customWidth="1"/>
    <col min="3" max="3" width="12.00390625" style="17" customWidth="1"/>
    <col min="4" max="4" width="12.140625" style="17" customWidth="1"/>
    <col min="5" max="6" width="12.421875" style="17" customWidth="1"/>
    <col min="7" max="7" width="13.8515625" style="17" customWidth="1"/>
    <col min="8" max="8" width="13.421875" style="17" customWidth="1"/>
    <col min="9" max="9" width="14.7109375" style="17" customWidth="1"/>
    <col min="10" max="16384" width="9.140625" style="17" customWidth="1"/>
  </cols>
  <sheetData>
    <row r="1" spans="1:4" ht="12.75">
      <c r="A1" s="241" t="s">
        <v>284</v>
      </c>
      <c r="B1" s="401" t="str">
        <f>'771'!C1</f>
        <v>…………….</v>
      </c>
      <c r="C1" s="328"/>
      <c r="D1" s="328"/>
    </row>
    <row r="2" spans="1:4" ht="12.75">
      <c r="A2" s="241" t="s">
        <v>285</v>
      </c>
      <c r="B2" s="401" t="str">
        <f>'771'!C2</f>
        <v>ABC Microfinance Bank Limited</v>
      </c>
      <c r="C2" s="328"/>
      <c r="D2" s="328"/>
    </row>
    <row r="3" spans="1:4" ht="12.75">
      <c r="A3" s="241" t="s">
        <v>282</v>
      </c>
      <c r="B3" s="362" t="s">
        <v>317</v>
      </c>
      <c r="C3" s="328"/>
      <c r="D3" s="328"/>
    </row>
    <row r="4" spans="1:4" ht="12.75">
      <c r="A4" s="241" t="s">
        <v>283</v>
      </c>
      <c r="B4" s="407" t="s">
        <v>422</v>
      </c>
      <c r="C4" s="408"/>
      <c r="D4" s="408"/>
    </row>
    <row r="5" spans="1:4" ht="12.75">
      <c r="A5" s="241" t="s">
        <v>294</v>
      </c>
      <c r="B5" s="63" t="str">
        <f>'771'!C5</f>
        <v>31/12/2009</v>
      </c>
      <c r="C5" s="328"/>
      <c r="D5" s="328"/>
    </row>
    <row r="6" spans="1:4" ht="12.75">
      <c r="A6" s="241" t="s">
        <v>293</v>
      </c>
      <c r="B6" s="63" t="str">
        <f>'771'!C6</f>
        <v>………………………………………………………</v>
      </c>
      <c r="C6" s="328"/>
      <c r="D6" s="328"/>
    </row>
    <row r="7" spans="1:4" ht="12.75">
      <c r="A7" s="241" t="s">
        <v>286</v>
      </c>
      <c r="B7" s="63" t="str">
        <f>'771'!C7</f>
        <v>…………….</v>
      </c>
      <c r="C7" s="328"/>
      <c r="D7" s="328"/>
    </row>
    <row r="8" spans="1:4" ht="12.75">
      <c r="A8" s="241" t="s">
        <v>287</v>
      </c>
      <c r="B8" s="63" t="str">
        <f>'771'!C8</f>
        <v>…………………………………………</v>
      </c>
      <c r="C8" s="328"/>
      <c r="D8" s="328"/>
    </row>
    <row r="9" spans="1:4" ht="12.75">
      <c r="A9" s="241" t="s">
        <v>288</v>
      </c>
      <c r="B9" s="63" t="str">
        <f>'771'!C9</f>
        <v>…………………………..</v>
      </c>
      <c r="C9" s="328"/>
      <c r="D9" s="328"/>
    </row>
    <row r="10" spans="1:10" ht="12.75">
      <c r="A10" s="395"/>
      <c r="B10" s="396"/>
      <c r="C10" s="396"/>
      <c r="D10" s="396"/>
      <c r="E10" s="15"/>
      <c r="F10" s="15"/>
      <c r="G10" s="15"/>
      <c r="H10" s="15"/>
      <c r="I10" s="15"/>
      <c r="J10" s="15"/>
    </row>
    <row r="11" spans="1:10" ht="13.5" thickBot="1">
      <c r="A11" s="664"/>
      <c r="B11" s="665"/>
      <c r="C11" s="396"/>
      <c r="D11" s="396"/>
      <c r="E11" s="15"/>
      <c r="F11" s="15"/>
      <c r="G11" s="15"/>
      <c r="H11" s="15"/>
      <c r="I11" s="15"/>
      <c r="J11" s="15"/>
    </row>
    <row r="12" spans="1:10" ht="39" thickBot="1">
      <c r="A12" s="633" t="s">
        <v>262</v>
      </c>
      <c r="B12" s="634"/>
      <c r="C12" s="399" t="s">
        <v>242</v>
      </c>
      <c r="D12" s="399" t="s">
        <v>243</v>
      </c>
      <c r="E12" s="399" t="s">
        <v>244</v>
      </c>
      <c r="F12" s="399" t="s">
        <v>245</v>
      </c>
      <c r="G12" s="399" t="s">
        <v>246</v>
      </c>
      <c r="H12" s="399" t="s">
        <v>247</v>
      </c>
      <c r="I12" s="400" t="s">
        <v>424</v>
      </c>
      <c r="J12" s="48" t="s">
        <v>130</v>
      </c>
    </row>
    <row r="13" spans="1:10" ht="12.75">
      <c r="A13" s="635" t="s">
        <v>263</v>
      </c>
      <c r="B13" s="636"/>
      <c r="C13" s="493"/>
      <c r="D13" s="493"/>
      <c r="E13" s="493"/>
      <c r="F13" s="493"/>
      <c r="G13" s="493"/>
      <c r="H13" s="493"/>
      <c r="I13" s="494"/>
      <c r="J13" s="389"/>
    </row>
    <row r="14" spans="1:10" ht="12.75">
      <c r="A14" s="627" t="s">
        <v>250</v>
      </c>
      <c r="B14" s="628"/>
      <c r="C14" s="495"/>
      <c r="D14" s="495"/>
      <c r="E14" s="495"/>
      <c r="F14" s="495"/>
      <c r="G14" s="495"/>
      <c r="H14" s="495"/>
      <c r="I14" s="73">
        <f>SUM(C14:H14)</f>
        <v>0</v>
      </c>
      <c r="J14" s="190" t="e">
        <f>I14/$I$32*100</f>
        <v>#DIV/0!</v>
      </c>
    </row>
    <row r="15" spans="1:10" ht="12.75">
      <c r="A15" s="627" t="s">
        <v>251</v>
      </c>
      <c r="B15" s="628"/>
      <c r="C15" s="495"/>
      <c r="D15" s="495"/>
      <c r="E15" s="495"/>
      <c r="F15" s="495"/>
      <c r="G15" s="495"/>
      <c r="H15" s="495"/>
      <c r="I15" s="73">
        <f>SUM(C15:H15)</f>
        <v>0</v>
      </c>
      <c r="J15" s="190" t="e">
        <f>I15/$I$33*100</f>
        <v>#DIV/0!</v>
      </c>
    </row>
    <row r="16" spans="1:10" ht="12.75">
      <c r="A16" s="629" t="s">
        <v>264</v>
      </c>
      <c r="B16" s="630"/>
      <c r="C16" s="495"/>
      <c r="D16" s="495"/>
      <c r="E16" s="495"/>
      <c r="F16" s="495"/>
      <c r="G16" s="495"/>
      <c r="H16" s="495"/>
      <c r="I16" s="73"/>
      <c r="J16" s="190"/>
    </row>
    <row r="17" spans="1:10" ht="12.75">
      <c r="A17" s="627" t="s">
        <v>250</v>
      </c>
      <c r="B17" s="628"/>
      <c r="C17" s="495"/>
      <c r="D17" s="495"/>
      <c r="E17" s="495"/>
      <c r="F17" s="495"/>
      <c r="G17" s="495"/>
      <c r="H17" s="495"/>
      <c r="I17" s="73">
        <f>SUM(C17:H17)</f>
        <v>0</v>
      </c>
      <c r="J17" s="190" t="e">
        <f>I17/$I$32*100</f>
        <v>#DIV/0!</v>
      </c>
    </row>
    <row r="18" spans="1:10" ht="12.75">
      <c r="A18" s="627" t="s">
        <v>280</v>
      </c>
      <c r="B18" s="628"/>
      <c r="C18" s="495"/>
      <c r="D18" s="495"/>
      <c r="E18" s="495"/>
      <c r="F18" s="495"/>
      <c r="G18" s="495"/>
      <c r="H18" s="495"/>
      <c r="I18" s="73">
        <f>SUM(C18:H18)</f>
        <v>0</v>
      </c>
      <c r="J18" s="190" t="e">
        <f>I18/$I$33*100</f>
        <v>#DIV/0!</v>
      </c>
    </row>
    <row r="19" spans="1:10" ht="12.75">
      <c r="A19" s="629" t="s">
        <v>265</v>
      </c>
      <c r="B19" s="630"/>
      <c r="C19" s="495"/>
      <c r="D19" s="495"/>
      <c r="E19" s="495"/>
      <c r="F19" s="495"/>
      <c r="G19" s="495"/>
      <c r="H19" s="495"/>
      <c r="I19" s="73"/>
      <c r="J19" s="190"/>
    </row>
    <row r="20" spans="1:10" ht="12.75">
      <c r="A20" s="627" t="s">
        <v>250</v>
      </c>
      <c r="B20" s="628"/>
      <c r="C20" s="495"/>
      <c r="D20" s="495"/>
      <c r="E20" s="495"/>
      <c r="F20" s="495"/>
      <c r="G20" s="495"/>
      <c r="H20" s="495"/>
      <c r="I20" s="73">
        <f>SUM(C20:H20)</f>
        <v>0</v>
      </c>
      <c r="J20" s="190" t="e">
        <f>I20/$I$32*100</f>
        <v>#DIV/0!</v>
      </c>
    </row>
    <row r="21" spans="1:10" ht="12.75">
      <c r="A21" s="627" t="s">
        <v>280</v>
      </c>
      <c r="B21" s="628"/>
      <c r="C21" s="495"/>
      <c r="D21" s="495"/>
      <c r="E21" s="495"/>
      <c r="F21" s="495"/>
      <c r="G21" s="495"/>
      <c r="H21" s="495"/>
      <c r="I21" s="73">
        <f>SUM(C21:H21)</f>
        <v>0</v>
      </c>
      <c r="J21" s="190" t="e">
        <f>I21/$I$33*100</f>
        <v>#DIV/0!</v>
      </c>
    </row>
    <row r="22" spans="1:10" ht="12.75">
      <c r="A22" s="629" t="s">
        <v>266</v>
      </c>
      <c r="B22" s="630"/>
      <c r="C22" s="495"/>
      <c r="D22" s="495"/>
      <c r="E22" s="495"/>
      <c r="F22" s="495"/>
      <c r="G22" s="495"/>
      <c r="H22" s="495"/>
      <c r="I22" s="73"/>
      <c r="J22" s="190"/>
    </row>
    <row r="23" spans="1:10" ht="12.75">
      <c r="A23" s="627" t="s">
        <v>250</v>
      </c>
      <c r="B23" s="628"/>
      <c r="C23" s="495"/>
      <c r="D23" s="495"/>
      <c r="E23" s="495"/>
      <c r="F23" s="495"/>
      <c r="G23" s="495"/>
      <c r="H23" s="495"/>
      <c r="I23" s="73">
        <f>SUM(C23:H23)</f>
        <v>0</v>
      </c>
      <c r="J23" s="190" t="e">
        <f>I23/$I$32*100</f>
        <v>#DIV/0!</v>
      </c>
    </row>
    <row r="24" spans="1:10" ht="12.75">
      <c r="A24" s="627" t="s">
        <v>280</v>
      </c>
      <c r="B24" s="628"/>
      <c r="C24" s="495"/>
      <c r="D24" s="495"/>
      <c r="E24" s="495"/>
      <c r="F24" s="495"/>
      <c r="G24" s="495"/>
      <c r="H24" s="495"/>
      <c r="I24" s="73">
        <f>SUM(C24:H24)</f>
        <v>0</v>
      </c>
      <c r="J24" s="190" t="e">
        <f>I24/$I$33*100</f>
        <v>#DIV/0!</v>
      </c>
    </row>
    <row r="25" spans="1:10" ht="12.75">
      <c r="A25" s="629" t="s">
        <v>267</v>
      </c>
      <c r="B25" s="630"/>
      <c r="C25" s="495"/>
      <c r="D25" s="495"/>
      <c r="E25" s="495"/>
      <c r="F25" s="495"/>
      <c r="G25" s="495"/>
      <c r="H25" s="495"/>
      <c r="I25" s="73"/>
      <c r="J25" s="190"/>
    </row>
    <row r="26" spans="1:10" ht="12.75">
      <c r="A26" s="627" t="s">
        <v>250</v>
      </c>
      <c r="B26" s="628"/>
      <c r="C26" s="495"/>
      <c r="D26" s="495"/>
      <c r="E26" s="495"/>
      <c r="F26" s="495"/>
      <c r="G26" s="495"/>
      <c r="H26" s="495"/>
      <c r="I26" s="73">
        <f>SUM(C26:H26)</f>
        <v>0</v>
      </c>
      <c r="J26" s="190" t="e">
        <f>I26/$I$32*100</f>
        <v>#DIV/0!</v>
      </c>
    </row>
    <row r="27" spans="1:10" ht="12.75">
      <c r="A27" s="627" t="s">
        <v>280</v>
      </c>
      <c r="B27" s="628"/>
      <c r="C27" s="495"/>
      <c r="D27" s="495"/>
      <c r="E27" s="495"/>
      <c r="F27" s="495"/>
      <c r="G27" s="495"/>
      <c r="H27" s="495"/>
      <c r="I27" s="73">
        <f>SUM(C27:H27)</f>
        <v>0</v>
      </c>
      <c r="J27" s="190" t="e">
        <f>I27/$I$33*100</f>
        <v>#DIV/0!</v>
      </c>
    </row>
    <row r="28" spans="1:10" ht="12.75">
      <c r="A28" s="629" t="s">
        <v>268</v>
      </c>
      <c r="B28" s="630"/>
      <c r="C28" s="495"/>
      <c r="D28" s="495"/>
      <c r="E28" s="495"/>
      <c r="F28" s="495"/>
      <c r="G28" s="495"/>
      <c r="H28" s="495"/>
      <c r="I28" s="73"/>
      <c r="J28" s="190"/>
    </row>
    <row r="29" spans="1:10" ht="12.75">
      <c r="A29" s="627" t="s">
        <v>250</v>
      </c>
      <c r="B29" s="628"/>
      <c r="C29" s="495"/>
      <c r="D29" s="495"/>
      <c r="E29" s="495"/>
      <c r="F29" s="495"/>
      <c r="G29" s="495"/>
      <c r="H29" s="495"/>
      <c r="I29" s="73">
        <f>SUM(C29:H29)</f>
        <v>0</v>
      </c>
      <c r="J29" s="190" t="e">
        <f>I29/$I$32*100</f>
        <v>#DIV/0!</v>
      </c>
    </row>
    <row r="30" spans="1:10" ht="12.75">
      <c r="A30" s="627" t="s">
        <v>280</v>
      </c>
      <c r="B30" s="628"/>
      <c r="C30" s="495"/>
      <c r="D30" s="495"/>
      <c r="E30" s="495"/>
      <c r="F30" s="495"/>
      <c r="G30" s="495"/>
      <c r="H30" s="495"/>
      <c r="I30" s="73">
        <f>SUM(C30:H30)</f>
        <v>0</v>
      </c>
      <c r="J30" s="190" t="e">
        <f>I30/$I$33*100</f>
        <v>#DIV/0!</v>
      </c>
    </row>
    <row r="31" spans="1:10" ht="12.75">
      <c r="A31" s="629" t="s">
        <v>122</v>
      </c>
      <c r="B31" s="630"/>
      <c r="C31" s="495"/>
      <c r="D31" s="495"/>
      <c r="E31" s="495"/>
      <c r="F31" s="495"/>
      <c r="G31" s="495"/>
      <c r="H31" s="495"/>
      <c r="I31" s="496"/>
      <c r="J31" s="190"/>
    </row>
    <row r="32" spans="1:10" ht="12.75">
      <c r="A32" s="629" t="s">
        <v>250</v>
      </c>
      <c r="B32" s="630"/>
      <c r="C32" s="504">
        <f aca="true" t="shared" si="0" ref="C32:J33">C14+C17+C20+C23+C26+C29</f>
        <v>0</v>
      </c>
      <c r="D32" s="504">
        <f t="shared" si="0"/>
        <v>0</v>
      </c>
      <c r="E32" s="504">
        <f t="shared" si="0"/>
        <v>0</v>
      </c>
      <c r="F32" s="504">
        <f t="shared" si="0"/>
        <v>0</v>
      </c>
      <c r="G32" s="504">
        <f t="shared" si="0"/>
        <v>0</v>
      </c>
      <c r="H32" s="504">
        <f t="shared" si="0"/>
        <v>0</v>
      </c>
      <c r="I32" s="497">
        <f t="shared" si="0"/>
        <v>0</v>
      </c>
      <c r="J32" s="191" t="e">
        <f t="shared" si="0"/>
        <v>#DIV/0!</v>
      </c>
    </row>
    <row r="33" spans="1:10" ht="13.5" thickBot="1">
      <c r="A33" s="666" t="s">
        <v>281</v>
      </c>
      <c r="B33" s="655"/>
      <c r="C33" s="505">
        <f t="shared" si="0"/>
        <v>0</v>
      </c>
      <c r="D33" s="505">
        <f t="shared" si="0"/>
        <v>0</v>
      </c>
      <c r="E33" s="505">
        <f t="shared" si="0"/>
        <v>0</v>
      </c>
      <c r="F33" s="505">
        <f t="shared" si="0"/>
        <v>0</v>
      </c>
      <c r="G33" s="505">
        <f t="shared" si="0"/>
        <v>0</v>
      </c>
      <c r="H33" s="505">
        <f t="shared" si="0"/>
        <v>0</v>
      </c>
      <c r="I33" s="498">
        <f>IF(SUM(I15,I18,I21,I24,I27,I30)='300'!E70,SUM(I15,I18,I21,I24,I27,I30),"Check Rules!!!")</f>
        <v>0</v>
      </c>
      <c r="J33" s="192" t="e">
        <f>J15+J18+J21+J24+J27+J30</f>
        <v>#DIV/0!</v>
      </c>
    </row>
    <row r="34" spans="1:10" s="142" customFormat="1" ht="12.75" customHeight="1">
      <c r="A34" s="143"/>
      <c r="B34" s="143"/>
      <c r="C34" s="508"/>
      <c r="D34" s="510"/>
      <c r="E34" s="510"/>
      <c r="F34" s="509"/>
      <c r="G34" s="509"/>
      <c r="H34" s="509"/>
      <c r="I34" s="514">
        <f>IF(I33="Check Rules!!!",'300'!E70,"")</f>
      </c>
      <c r="J34" s="143"/>
    </row>
    <row r="35" spans="1:10" ht="12.75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2.75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2.75">
      <c r="A37" s="45"/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2.75">
      <c r="A38" s="7" t="str">
        <f>IF(I33="Check Rules!!!",I33,"……………………………………………………..")</f>
        <v>……………………………………………………..</v>
      </c>
      <c r="B38" s="2"/>
      <c r="D38" s="149"/>
      <c r="E38" s="45"/>
      <c r="F38" s="45"/>
      <c r="G38" s="149" t="str">
        <f>A38</f>
        <v>……………………………………………………..</v>
      </c>
      <c r="H38" s="45"/>
      <c r="I38" s="45"/>
      <c r="J38" s="45"/>
    </row>
    <row r="39" spans="1:10" ht="12.75">
      <c r="A39" s="7" t="s">
        <v>114</v>
      </c>
      <c r="B39" s="2"/>
      <c r="D39" s="149"/>
      <c r="E39" s="45"/>
      <c r="F39" s="45"/>
      <c r="G39" s="149" t="s">
        <v>114</v>
      </c>
      <c r="H39" s="45"/>
      <c r="I39" s="45"/>
      <c r="J39" s="45"/>
    </row>
    <row r="40" spans="1:4" ht="12.75">
      <c r="A40" s="23"/>
      <c r="B40" s="23"/>
      <c r="C40" s="2"/>
      <c r="D40" s="2"/>
    </row>
  </sheetData>
  <sheetProtection password="EF22" sheet="1"/>
  <mergeCells count="23">
    <mergeCell ref="A16:B16"/>
    <mergeCell ref="A17:B17"/>
    <mergeCell ref="A18:B18"/>
    <mergeCell ref="A19:B19"/>
    <mergeCell ref="A26:B26"/>
    <mergeCell ref="A24:B24"/>
    <mergeCell ref="A33:B33"/>
    <mergeCell ref="A27:B27"/>
    <mergeCell ref="A28:B28"/>
    <mergeCell ref="A29:B29"/>
    <mergeCell ref="A30:B30"/>
    <mergeCell ref="A31:B31"/>
    <mergeCell ref="A32:B32"/>
    <mergeCell ref="A23:B23"/>
    <mergeCell ref="A25:B25"/>
    <mergeCell ref="A11:B11"/>
    <mergeCell ref="A12:B12"/>
    <mergeCell ref="A13:B13"/>
    <mergeCell ref="A15:B15"/>
    <mergeCell ref="A14:B14"/>
    <mergeCell ref="A22:B22"/>
    <mergeCell ref="A20:B20"/>
    <mergeCell ref="A21:B21"/>
  </mergeCells>
  <conditionalFormatting sqref="I33">
    <cfRule type="cellIs" priority="1" dxfId="0" operator="equal" stopIfTrue="1">
      <formula>"Check Rules!!!"</formula>
    </cfRule>
  </conditionalFormatting>
  <printOptions/>
  <pageMargins left="0.7" right="0.7" top="0.75" bottom="0.75" header="0.3" footer="0.3"/>
  <pageSetup fitToHeight="1" fitToWidth="1" horizontalDpi="600" verticalDpi="600" orientation="landscape" scale="98" r:id="rId1"/>
  <headerFooter>
    <oddFooter>&amp;L&amp;F &amp;A&amp;C&amp;P / &amp;N&amp;R&amp;D &amp;T</oddFooter>
  </headerFooter>
  <ignoredErrors>
    <ignoredError sqref="B5:B7 B1:B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6">
      <selection activeCell="E32" sqref="E32:F32"/>
    </sheetView>
  </sheetViews>
  <sheetFormatPr defaultColWidth="9.140625" defaultRowHeight="15"/>
  <cols>
    <col min="1" max="1" width="5.00390625" style="0" customWidth="1"/>
    <col min="2" max="2" width="21.421875" style="0" customWidth="1"/>
    <col min="3" max="3" width="11.28125" style="0" customWidth="1"/>
    <col min="4" max="4" width="15.140625" style="0" customWidth="1"/>
    <col min="5" max="5" width="15.421875" style="0" customWidth="1"/>
    <col min="6" max="6" width="13.140625" style="0" customWidth="1"/>
    <col min="7" max="7" width="12.28125" style="0" customWidth="1"/>
  </cols>
  <sheetData>
    <row r="1" spans="1:5" ht="15">
      <c r="A1" s="241" t="s">
        <v>284</v>
      </c>
      <c r="C1" s="401" t="str">
        <f>'771'!C1</f>
        <v>…………….</v>
      </c>
      <c r="D1" s="328"/>
      <c r="E1" s="17"/>
    </row>
    <row r="2" spans="1:5" ht="15">
      <c r="A2" s="241" t="s">
        <v>285</v>
      </c>
      <c r="C2" s="401" t="str">
        <f>'771'!C2</f>
        <v>ABC Microfinance Bank Limited</v>
      </c>
      <c r="D2" s="328"/>
      <c r="E2" s="17"/>
    </row>
    <row r="3" spans="1:5" ht="15">
      <c r="A3" s="241" t="s">
        <v>282</v>
      </c>
      <c r="C3" s="409" t="s">
        <v>412</v>
      </c>
      <c r="D3" s="328"/>
      <c r="E3" s="17"/>
    </row>
    <row r="4" spans="1:5" ht="15">
      <c r="A4" s="241" t="s">
        <v>283</v>
      </c>
      <c r="C4" s="363" t="s">
        <v>411</v>
      </c>
      <c r="D4" s="364"/>
      <c r="E4" s="142"/>
    </row>
    <row r="5" spans="1:5" ht="15">
      <c r="A5" s="241" t="s">
        <v>294</v>
      </c>
      <c r="C5" s="363" t="str">
        <f>'201'!B5</f>
        <v>31/12/2009</v>
      </c>
      <c r="D5" s="364"/>
      <c r="E5" s="17"/>
    </row>
    <row r="6" spans="1:5" ht="15">
      <c r="A6" s="241" t="s">
        <v>293</v>
      </c>
      <c r="C6" s="63" t="str">
        <f>'771'!C6</f>
        <v>………………………………………………………</v>
      </c>
      <c r="D6" s="328"/>
      <c r="E6" s="17"/>
    </row>
    <row r="7" spans="1:5" ht="15">
      <c r="A7" s="241" t="s">
        <v>286</v>
      </c>
      <c r="C7" s="671" t="str">
        <f>'771'!C7</f>
        <v>…………….</v>
      </c>
      <c r="D7" s="672"/>
      <c r="E7" s="17"/>
    </row>
    <row r="8" spans="1:5" ht="15">
      <c r="A8" s="241" t="s">
        <v>287</v>
      </c>
      <c r="C8" s="63" t="str">
        <f>'771'!C8</f>
        <v>…………………………………………</v>
      </c>
      <c r="D8" s="328"/>
      <c r="E8" s="17"/>
    </row>
    <row r="9" spans="1:5" ht="15">
      <c r="A9" s="241" t="s">
        <v>288</v>
      </c>
      <c r="C9" s="63" t="str">
        <f>'771'!C9</f>
        <v>…………………………..</v>
      </c>
      <c r="D9" s="328"/>
      <c r="E9" s="17"/>
    </row>
    <row r="10" spans="1:5" ht="15">
      <c r="A10" s="395"/>
      <c r="B10" s="396"/>
      <c r="C10" s="671"/>
      <c r="D10" s="672"/>
      <c r="E10" s="15"/>
    </row>
    <row r="11" spans="3:7" ht="15.75" thickBot="1">
      <c r="C11" s="664"/>
      <c r="D11" s="665"/>
      <c r="E11" s="396"/>
      <c r="F11" s="15"/>
      <c r="G11" s="15"/>
    </row>
    <row r="12" spans="1:6" ht="26.25" thickBot="1">
      <c r="A12" s="402" t="s">
        <v>126</v>
      </c>
      <c r="B12" s="673" t="s">
        <v>262</v>
      </c>
      <c r="C12" s="634"/>
      <c r="D12" s="399" t="s">
        <v>405</v>
      </c>
      <c r="E12" s="399" t="s">
        <v>406</v>
      </c>
      <c r="F12" s="400" t="s">
        <v>248</v>
      </c>
    </row>
    <row r="13" spans="1:7" ht="15">
      <c r="A13" s="403">
        <v>1</v>
      </c>
      <c r="B13" s="669" t="s">
        <v>407</v>
      </c>
      <c r="C13" s="636"/>
      <c r="D13" s="493"/>
      <c r="E13" s="493"/>
      <c r="F13" s="499"/>
      <c r="G13" s="500"/>
    </row>
    <row r="14" spans="1:7" ht="15">
      <c r="A14" s="404"/>
      <c r="B14" s="667" t="s">
        <v>250</v>
      </c>
      <c r="C14" s="628"/>
      <c r="D14" s="495"/>
      <c r="E14" s="495"/>
      <c r="F14" s="501">
        <f>SUM(D14:E14)</f>
        <v>0</v>
      </c>
      <c r="G14" s="500"/>
    </row>
    <row r="15" spans="1:7" ht="15">
      <c r="A15" s="404"/>
      <c r="B15" s="667" t="s">
        <v>251</v>
      </c>
      <c r="C15" s="628"/>
      <c r="D15" s="495"/>
      <c r="E15" s="495"/>
      <c r="F15" s="501">
        <f>SUM(D15:E15)</f>
        <v>0</v>
      </c>
      <c r="G15" s="500"/>
    </row>
    <row r="16" spans="1:7" ht="15">
      <c r="A16" s="404">
        <v>2</v>
      </c>
      <c r="B16" s="668" t="s">
        <v>408</v>
      </c>
      <c r="C16" s="630"/>
      <c r="D16" s="495"/>
      <c r="E16" s="495"/>
      <c r="F16" s="502"/>
      <c r="G16" s="500"/>
    </row>
    <row r="17" spans="1:7" ht="15">
      <c r="A17" s="404"/>
      <c r="B17" s="667" t="s">
        <v>250</v>
      </c>
      <c r="C17" s="628"/>
      <c r="D17" s="495"/>
      <c r="E17" s="495"/>
      <c r="F17" s="501">
        <f>SUM(D17:E17)</f>
        <v>0</v>
      </c>
      <c r="G17" s="500"/>
    </row>
    <row r="18" spans="1:7" ht="15">
      <c r="A18" s="404"/>
      <c r="B18" s="667" t="s">
        <v>280</v>
      </c>
      <c r="C18" s="628"/>
      <c r="D18" s="495"/>
      <c r="E18" s="495"/>
      <c r="F18" s="501">
        <f>SUM(D18:E18)</f>
        <v>0</v>
      </c>
      <c r="G18" s="500"/>
    </row>
    <row r="19" spans="1:7" ht="14.25" customHeight="1">
      <c r="A19" s="404">
        <v>3</v>
      </c>
      <c r="B19" s="668" t="s">
        <v>409</v>
      </c>
      <c r="C19" s="630"/>
      <c r="D19" s="495"/>
      <c r="E19" s="495"/>
      <c r="F19" s="502"/>
      <c r="G19" s="500"/>
    </row>
    <row r="20" spans="1:7" ht="15">
      <c r="A20" s="404"/>
      <c r="B20" s="667" t="s">
        <v>250</v>
      </c>
      <c r="C20" s="628"/>
      <c r="D20" s="495"/>
      <c r="E20" s="495"/>
      <c r="F20" s="501">
        <f>SUM(D20:E20)</f>
        <v>0</v>
      </c>
      <c r="G20" s="500"/>
    </row>
    <row r="21" spans="1:7" ht="15">
      <c r="A21" s="404"/>
      <c r="B21" s="667" t="s">
        <v>280</v>
      </c>
      <c r="C21" s="628"/>
      <c r="D21" s="495"/>
      <c r="E21" s="495"/>
      <c r="F21" s="501">
        <f>SUM(D21:E21)</f>
        <v>0</v>
      </c>
      <c r="G21" s="500"/>
    </row>
    <row r="22" spans="1:7" ht="14.25" customHeight="1">
      <c r="A22" s="404">
        <v>4</v>
      </c>
      <c r="B22" s="668" t="s">
        <v>410</v>
      </c>
      <c r="C22" s="630"/>
      <c r="D22" s="495"/>
      <c r="E22" s="495"/>
      <c r="F22" s="502"/>
      <c r="G22" s="500"/>
    </row>
    <row r="23" spans="1:7" ht="15">
      <c r="A23" s="404"/>
      <c r="B23" s="667" t="s">
        <v>250</v>
      </c>
      <c r="C23" s="628"/>
      <c r="D23" s="495"/>
      <c r="E23" s="495"/>
      <c r="F23" s="501">
        <f>SUM(D23:E23)</f>
        <v>0</v>
      </c>
      <c r="G23" s="500"/>
    </row>
    <row r="24" spans="1:7" ht="15">
      <c r="A24" s="404"/>
      <c r="B24" s="667" t="s">
        <v>280</v>
      </c>
      <c r="C24" s="628"/>
      <c r="D24" s="495"/>
      <c r="E24" s="495"/>
      <c r="F24" s="501">
        <f>SUM(D24:E24)</f>
        <v>0</v>
      </c>
      <c r="G24" s="500"/>
    </row>
    <row r="25" spans="1:7" ht="15">
      <c r="A25" s="404"/>
      <c r="B25" s="668" t="s">
        <v>122</v>
      </c>
      <c r="C25" s="630"/>
      <c r="D25" s="495"/>
      <c r="E25" s="495"/>
      <c r="F25" s="503"/>
      <c r="G25" s="500"/>
    </row>
    <row r="26" spans="1:7" ht="15">
      <c r="A26" s="404"/>
      <c r="B26" s="668" t="s">
        <v>250</v>
      </c>
      <c r="C26" s="630"/>
      <c r="D26" s="504">
        <f>D14+D17+D20+D23</f>
        <v>0</v>
      </c>
      <c r="E26" s="504">
        <f>E14+E17+E20+E23</f>
        <v>0</v>
      </c>
      <c r="F26" s="504">
        <f>F14+F17+F20+F23</f>
        <v>0</v>
      </c>
      <c r="G26" s="500"/>
    </row>
    <row r="27" spans="1:7" ht="15.75" thickBot="1">
      <c r="A27" s="405"/>
      <c r="B27" s="670" t="s">
        <v>281</v>
      </c>
      <c r="C27" s="655"/>
      <c r="D27" s="505">
        <f>D15+D18+D21+D24</f>
        <v>0</v>
      </c>
      <c r="E27" s="505">
        <f>E15+E18+E21+E24</f>
        <v>0</v>
      </c>
      <c r="F27" s="506">
        <f>IF(SUM(F15,F18,F21,F24)='300'!E70,SUM(F15,F18,F21,F24),"Check Rules!!!")</f>
        <v>0</v>
      </c>
      <c r="G27" s="514">
        <f>IF(F27="Check Rules!!!",'300'!E70,"")</f>
      </c>
    </row>
    <row r="28" spans="3:6" ht="15">
      <c r="C28" s="143"/>
      <c r="D28" s="507"/>
      <c r="E28" s="508"/>
      <c r="F28" s="509"/>
    </row>
    <row r="29" spans="1:5" ht="15">
      <c r="A29" s="45"/>
      <c r="B29" s="45"/>
      <c r="C29" s="45"/>
      <c r="D29" s="45"/>
      <c r="E29" s="45"/>
    </row>
    <row r="30" spans="1:5" ht="15">
      <c r="A30" s="45"/>
      <c r="B30" s="45"/>
      <c r="C30" s="45"/>
      <c r="D30" s="45"/>
      <c r="E30" s="45"/>
    </row>
    <row r="31" spans="1:5" ht="15">
      <c r="A31" s="45"/>
      <c r="B31" s="45"/>
      <c r="C31" s="45"/>
      <c r="D31" s="45"/>
      <c r="E31" s="45"/>
    </row>
    <row r="32" spans="1:6" ht="15">
      <c r="A32" s="7" t="str">
        <f>IF(F27="Check Rules!!!",F27,"……………………………………………………..")</f>
        <v>……………………………………………………..</v>
      </c>
      <c r="B32" s="2"/>
      <c r="E32" s="563" t="str">
        <f>A32</f>
        <v>……………………………………………………..</v>
      </c>
      <c r="F32" s="563"/>
    </row>
    <row r="33" spans="1:6" ht="15">
      <c r="A33" s="7" t="s">
        <v>114</v>
      </c>
      <c r="B33" s="2"/>
      <c r="E33" s="563" t="s">
        <v>114</v>
      </c>
      <c r="F33" s="563"/>
    </row>
    <row r="34" spans="1:5" ht="15">
      <c r="A34" s="23"/>
      <c r="B34" s="23"/>
      <c r="C34" s="2"/>
      <c r="D34" s="2"/>
      <c r="E34" s="17"/>
    </row>
    <row r="35" spans="1:5" ht="15">
      <c r="A35" s="17"/>
      <c r="B35" s="17"/>
      <c r="C35" s="17"/>
      <c r="D35" s="17"/>
      <c r="E35" s="17"/>
    </row>
  </sheetData>
  <sheetProtection password="EF22" sheet="1" objects="1" scenarios="1"/>
  <mergeCells count="21">
    <mergeCell ref="C7:D7"/>
    <mergeCell ref="C11:D11"/>
    <mergeCell ref="B12:C12"/>
    <mergeCell ref="B23:C23"/>
    <mergeCell ref="C10:D10"/>
    <mergeCell ref="B15:C15"/>
    <mergeCell ref="B22:C22"/>
    <mergeCell ref="B21:C21"/>
    <mergeCell ref="B19:C19"/>
    <mergeCell ref="E33:F33"/>
    <mergeCell ref="B25:C25"/>
    <mergeCell ref="B26:C26"/>
    <mergeCell ref="B27:C27"/>
    <mergeCell ref="E32:F32"/>
    <mergeCell ref="B20:C20"/>
    <mergeCell ref="B24:C24"/>
    <mergeCell ref="B16:C16"/>
    <mergeCell ref="B13:C13"/>
    <mergeCell ref="B14:C14"/>
    <mergeCell ref="B18:C18"/>
    <mergeCell ref="B17:C17"/>
  </mergeCells>
  <conditionalFormatting sqref="F27">
    <cfRule type="cellIs" priority="1" dxfId="0" operator="equal" stopIfTrue="1">
      <formula>"Check Rules!!!"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B9">
      <selection activeCell="I22" sqref="I22"/>
    </sheetView>
  </sheetViews>
  <sheetFormatPr defaultColWidth="9.140625" defaultRowHeight="15"/>
  <cols>
    <col min="1" max="1" width="11.7109375" style="17" customWidth="1"/>
    <col min="2" max="2" width="15.7109375" style="17" customWidth="1"/>
    <col min="3" max="3" width="19.28125" style="17" customWidth="1"/>
    <col min="4" max="4" width="8.421875" style="17" customWidth="1"/>
    <col min="5" max="5" width="10.57421875" style="17" customWidth="1"/>
    <col min="6" max="6" width="15.421875" style="17" customWidth="1"/>
    <col min="7" max="7" width="12.28125" style="17" customWidth="1"/>
    <col min="8" max="8" width="13.57421875" style="17" customWidth="1"/>
    <col min="9" max="9" width="10.00390625" style="17" customWidth="1"/>
    <col min="10" max="16384" width="9.140625" style="17" customWidth="1"/>
  </cols>
  <sheetData>
    <row r="1" spans="1:8" ht="12.75">
      <c r="A1" s="379" t="s">
        <v>284</v>
      </c>
      <c r="B1" s="242"/>
      <c r="C1" s="328" t="str">
        <f>'311'!C1</f>
        <v>…………….</v>
      </c>
      <c r="D1" s="247"/>
      <c r="E1" s="247"/>
      <c r="F1" s="247"/>
      <c r="G1" s="242"/>
      <c r="H1" s="242"/>
    </row>
    <row r="2" spans="1:8" ht="12.75">
      <c r="A2" s="379" t="s">
        <v>285</v>
      </c>
      <c r="B2" s="242"/>
      <c r="C2" s="328" t="str">
        <f>'311'!C2</f>
        <v>ABC Microfinance Bank Limited</v>
      </c>
      <c r="D2" s="247"/>
      <c r="E2" s="247"/>
      <c r="F2" s="247"/>
      <c r="G2" s="242"/>
      <c r="H2" s="242"/>
    </row>
    <row r="3" spans="1:8" ht="12.75">
      <c r="A3" s="379" t="s">
        <v>282</v>
      </c>
      <c r="B3" s="242"/>
      <c r="C3" s="378" t="s">
        <v>304</v>
      </c>
      <c r="D3" s="380"/>
      <c r="E3" s="380"/>
      <c r="F3" s="380"/>
      <c r="G3" s="242"/>
      <c r="H3" s="242"/>
    </row>
    <row r="4" spans="1:8" ht="12.75">
      <c r="A4" s="379" t="s">
        <v>283</v>
      </c>
      <c r="B4" s="242"/>
      <c r="C4" s="378" t="s">
        <v>379</v>
      </c>
      <c r="D4" s="345"/>
      <c r="E4" s="345"/>
      <c r="F4" s="345"/>
      <c r="G4" s="242"/>
      <c r="H4" s="242"/>
    </row>
    <row r="5" spans="1:8" ht="12.75">
      <c r="A5" s="379" t="s">
        <v>294</v>
      </c>
      <c r="B5" s="242"/>
      <c r="C5" s="332" t="str">
        <f>'311'!C5</f>
        <v>31/12/2009</v>
      </c>
      <c r="D5" s="247"/>
      <c r="E5" s="247"/>
      <c r="F5" s="247"/>
      <c r="G5" s="242"/>
      <c r="H5" s="242"/>
    </row>
    <row r="6" spans="1:8" ht="12.75">
      <c r="A6" s="379" t="s">
        <v>293</v>
      </c>
      <c r="B6" s="242"/>
      <c r="C6" s="328" t="str">
        <f>'311'!C6</f>
        <v>………………………………………………………</v>
      </c>
      <c r="D6" s="247"/>
      <c r="E6" s="247"/>
      <c r="F6" s="247"/>
      <c r="G6" s="242"/>
      <c r="H6" s="242"/>
    </row>
    <row r="7" spans="1:8" ht="12.75">
      <c r="A7" s="379" t="s">
        <v>286</v>
      </c>
      <c r="B7" s="242"/>
      <c r="C7" s="328" t="str">
        <f>'311'!C7</f>
        <v>…………….</v>
      </c>
      <c r="D7" s="247"/>
      <c r="E7" s="247"/>
      <c r="F7" s="247"/>
      <c r="G7" s="242"/>
      <c r="H7" s="242"/>
    </row>
    <row r="8" spans="1:8" ht="12.75">
      <c r="A8" s="379" t="s">
        <v>287</v>
      </c>
      <c r="B8" s="242"/>
      <c r="C8" s="328" t="str">
        <f>'311'!C8</f>
        <v>…………………………………………</v>
      </c>
      <c r="D8" s="247"/>
      <c r="E8" s="247"/>
      <c r="F8" s="247"/>
      <c r="G8" s="242"/>
      <c r="H8" s="242"/>
    </row>
    <row r="9" spans="1:8" ht="12.75">
      <c r="A9" s="379" t="s">
        <v>288</v>
      </c>
      <c r="B9" s="242"/>
      <c r="C9" s="328" t="str">
        <f>'311'!C9</f>
        <v>…………………………..</v>
      </c>
      <c r="D9" s="247"/>
      <c r="E9" s="247"/>
      <c r="F9" s="247"/>
      <c r="G9" s="242"/>
      <c r="H9" s="242"/>
    </row>
    <row r="10" spans="1:8" ht="12.75">
      <c r="A10" s="381"/>
      <c r="B10" s="333"/>
      <c r="C10" s="333"/>
      <c r="D10" s="333"/>
      <c r="E10" s="333"/>
      <c r="F10" s="333"/>
      <c r="G10" s="242"/>
      <c r="H10" s="242"/>
    </row>
    <row r="11" spans="1:8" s="142" customFormat="1" ht="13.5" thickBot="1">
      <c r="A11" s="674"/>
      <c r="B11" s="675"/>
      <c r="C11" s="382"/>
      <c r="D11" s="135"/>
      <c r="E11" s="135"/>
      <c r="F11" s="347"/>
      <c r="G11" s="135"/>
      <c r="H11" s="382"/>
    </row>
    <row r="12" spans="1:8" ht="25.5">
      <c r="A12" s="383" t="s">
        <v>180</v>
      </c>
      <c r="B12" s="676" t="s">
        <v>181</v>
      </c>
      <c r="C12" s="677"/>
      <c r="D12" s="351" t="s">
        <v>182</v>
      </c>
      <c r="E12" s="352" t="s">
        <v>142</v>
      </c>
      <c r="F12" s="352" t="s">
        <v>395</v>
      </c>
      <c r="G12" s="351" t="s">
        <v>183</v>
      </c>
      <c r="H12" s="351" t="s">
        <v>184</v>
      </c>
    </row>
    <row r="13" spans="1:8" ht="12.75">
      <c r="A13" s="122"/>
      <c r="B13" s="164"/>
      <c r="C13" s="165"/>
      <c r="D13" s="511"/>
      <c r="E13" s="512"/>
      <c r="F13" s="512"/>
      <c r="G13" s="513"/>
      <c r="H13" s="105"/>
    </row>
    <row r="14" spans="1:8" ht="12.75">
      <c r="A14" s="122"/>
      <c r="B14" s="164"/>
      <c r="C14" s="165"/>
      <c r="D14" s="511"/>
      <c r="E14" s="512"/>
      <c r="F14" s="512"/>
      <c r="G14" s="513"/>
      <c r="H14" s="105"/>
    </row>
    <row r="15" spans="1:8" ht="12.75">
      <c r="A15" s="122"/>
      <c r="B15" s="164"/>
      <c r="C15" s="165"/>
      <c r="D15" s="511"/>
      <c r="E15" s="512"/>
      <c r="F15" s="512"/>
      <c r="G15" s="513"/>
      <c r="H15" s="105"/>
    </row>
    <row r="16" spans="1:8" ht="12.75">
      <c r="A16" s="122"/>
      <c r="B16" s="164"/>
      <c r="C16" s="165"/>
      <c r="D16" s="511"/>
      <c r="E16" s="512"/>
      <c r="F16" s="512"/>
      <c r="G16" s="513"/>
      <c r="H16" s="105"/>
    </row>
    <row r="17" spans="1:8" ht="12.75">
      <c r="A17" s="122"/>
      <c r="B17" s="164"/>
      <c r="C17" s="165"/>
      <c r="D17" s="511"/>
      <c r="E17" s="512"/>
      <c r="F17" s="512"/>
      <c r="G17" s="513"/>
      <c r="H17" s="105"/>
    </row>
    <row r="18" spans="1:8" ht="12.75">
      <c r="A18" s="122"/>
      <c r="B18" s="164"/>
      <c r="C18" s="165"/>
      <c r="D18" s="511"/>
      <c r="E18" s="512"/>
      <c r="F18" s="512"/>
      <c r="G18" s="513"/>
      <c r="H18" s="105"/>
    </row>
    <row r="19" spans="1:8" ht="12.75">
      <c r="A19" s="122"/>
      <c r="B19" s="164"/>
      <c r="C19" s="165"/>
      <c r="D19" s="511"/>
      <c r="E19" s="512"/>
      <c r="F19" s="512"/>
      <c r="G19" s="513"/>
      <c r="H19" s="105"/>
    </row>
    <row r="20" spans="1:8" ht="12.75">
      <c r="A20" s="122"/>
      <c r="B20" s="164"/>
      <c r="C20" s="165"/>
      <c r="D20" s="511"/>
      <c r="E20" s="512"/>
      <c r="F20" s="512"/>
      <c r="G20" s="513"/>
      <c r="H20" s="105"/>
    </row>
    <row r="21" spans="1:8" ht="12.75">
      <c r="A21" s="122"/>
      <c r="B21" s="164"/>
      <c r="C21" s="165"/>
      <c r="D21" s="511"/>
      <c r="E21" s="512"/>
      <c r="F21" s="512"/>
      <c r="G21" s="513"/>
      <c r="H21" s="105"/>
    </row>
    <row r="22" spans="1:9" ht="13.5" thickBot="1">
      <c r="A22" s="43" t="s">
        <v>139</v>
      </c>
      <c r="B22" s="161"/>
      <c r="C22" s="161"/>
      <c r="D22" s="161"/>
      <c r="E22" s="161"/>
      <c r="F22" s="161"/>
      <c r="G22" s="156"/>
      <c r="H22" s="188">
        <f>SUM(H13:H21)</f>
        <v>0</v>
      </c>
      <c r="I22" s="540"/>
    </row>
    <row r="23" spans="1:7" ht="12.75">
      <c r="A23" s="9"/>
      <c r="B23" s="9" t="s">
        <v>359</v>
      </c>
      <c r="C23" s="26"/>
      <c r="D23" s="27"/>
      <c r="E23" s="27"/>
      <c r="F23" s="9"/>
      <c r="G23" s="9"/>
    </row>
    <row r="24" spans="1:7" ht="12.75">
      <c r="A24" s="9"/>
      <c r="B24" s="9"/>
      <c r="C24" s="26"/>
      <c r="D24" s="27"/>
      <c r="E24" s="27"/>
      <c r="F24" s="9"/>
      <c r="G24" s="9"/>
    </row>
    <row r="25" spans="1:7" ht="12.75">
      <c r="A25" s="7" t="str">
        <f>IF(H22="Check Rules!!!",H22,"…………………………………………………...")</f>
        <v>…………………………………………………...</v>
      </c>
      <c r="B25" s="2"/>
      <c r="C25" s="563"/>
      <c r="D25" s="563"/>
      <c r="E25" s="149"/>
      <c r="F25" s="563" t="str">
        <f>A25</f>
        <v>…………………………………………………...</v>
      </c>
      <c r="G25" s="563"/>
    </row>
    <row r="26" spans="1:7" ht="12.75">
      <c r="A26" s="7" t="s">
        <v>114</v>
      </c>
      <c r="B26" s="2"/>
      <c r="F26" s="563" t="s">
        <v>114</v>
      </c>
      <c r="G26" s="563"/>
    </row>
    <row r="27" spans="1:7" ht="12.75">
      <c r="A27" s="23"/>
      <c r="B27" s="23"/>
      <c r="C27" s="2"/>
      <c r="D27" s="2"/>
      <c r="E27" s="2"/>
      <c r="F27" s="9"/>
      <c r="G27" s="2"/>
    </row>
  </sheetData>
  <sheetProtection password="EF22" sheet="1"/>
  <mergeCells count="5">
    <mergeCell ref="F26:G26"/>
    <mergeCell ref="F25:G25"/>
    <mergeCell ref="A11:B11"/>
    <mergeCell ref="C25:D25"/>
    <mergeCell ref="B12:C12"/>
  </mergeCells>
  <conditionalFormatting sqref="H22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H13:H2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D41" sqref="D41"/>
    </sheetView>
  </sheetViews>
  <sheetFormatPr defaultColWidth="9.140625" defaultRowHeight="15"/>
  <cols>
    <col min="1" max="1" width="8.421875" style="17" customWidth="1"/>
    <col min="2" max="2" width="14.7109375" style="17" customWidth="1"/>
    <col min="3" max="3" width="22.28125" style="17" customWidth="1"/>
    <col min="4" max="4" width="17.7109375" style="418" customWidth="1"/>
    <col min="5" max="5" width="17.8515625" style="418" customWidth="1"/>
    <col min="6" max="6" width="18.8515625" style="418" customWidth="1"/>
    <col min="7" max="16384" width="9.140625" style="17" customWidth="1"/>
  </cols>
  <sheetData>
    <row r="1" spans="1:5" ht="12.75">
      <c r="A1" s="241" t="s">
        <v>284</v>
      </c>
      <c r="B1" s="242"/>
      <c r="C1" s="241" t="str">
        <f>'300'!C1</f>
        <v>…………….</v>
      </c>
      <c r="E1" s="419"/>
    </row>
    <row r="2" spans="1:5" ht="12.75">
      <c r="A2" s="241" t="s">
        <v>285</v>
      </c>
      <c r="B2" s="242"/>
      <c r="C2" s="241" t="str">
        <f>'300'!C2</f>
        <v>ABC Microfinance Bank Limited</v>
      </c>
      <c r="E2" s="419"/>
    </row>
    <row r="3" spans="1:5" ht="12.75">
      <c r="A3" s="241" t="s">
        <v>282</v>
      </c>
      <c r="B3" s="242"/>
      <c r="C3" s="243" t="s">
        <v>291</v>
      </c>
      <c r="E3" s="419"/>
    </row>
    <row r="4" spans="1:5" ht="12.75">
      <c r="A4" s="241" t="s">
        <v>283</v>
      </c>
      <c r="B4" s="242"/>
      <c r="C4" s="244" t="s">
        <v>367</v>
      </c>
      <c r="E4" s="419"/>
    </row>
    <row r="5" spans="1:3" ht="12.75">
      <c r="A5" s="241" t="s">
        <v>294</v>
      </c>
      <c r="B5" s="242"/>
      <c r="C5" s="245" t="str">
        <f>'300'!C5</f>
        <v>31/12/2009</v>
      </c>
    </row>
    <row r="6" spans="1:3" ht="12.75">
      <c r="A6" s="241" t="s">
        <v>293</v>
      </c>
      <c r="B6" s="242"/>
      <c r="C6" s="246" t="str">
        <f>'001'!C6</f>
        <v>………………………………………………………</v>
      </c>
    </row>
    <row r="7" spans="1:3" ht="12.75">
      <c r="A7" s="241" t="s">
        <v>286</v>
      </c>
      <c r="B7" s="242"/>
      <c r="C7" s="246" t="str">
        <f>'001'!C7</f>
        <v>…………….</v>
      </c>
    </row>
    <row r="8" spans="1:3" ht="12.75">
      <c r="A8" s="241" t="s">
        <v>287</v>
      </c>
      <c r="B8" s="242"/>
      <c r="C8" s="246" t="str">
        <f>'001'!C8</f>
        <v>…………………………………………</v>
      </c>
    </row>
    <row r="9" spans="1:3" ht="12.75">
      <c r="A9" s="241" t="s">
        <v>288</v>
      </c>
      <c r="B9" s="242"/>
      <c r="C9" s="247" t="str">
        <f>'300'!C9</f>
        <v>…………………………..</v>
      </c>
    </row>
    <row r="10" spans="1:6" ht="12.75">
      <c r="A10" s="248"/>
      <c r="B10" s="249"/>
      <c r="C10" s="249"/>
      <c r="D10" s="419"/>
      <c r="F10" s="419"/>
    </row>
    <row r="11" spans="1:6" ht="13.5" thickBot="1">
      <c r="A11" s="250"/>
      <c r="B11" s="249"/>
      <c r="C11" s="251" t="s">
        <v>118</v>
      </c>
      <c r="D11" s="419"/>
      <c r="E11" s="419"/>
      <c r="F11" s="419"/>
    </row>
    <row r="12" spans="1:7" ht="25.5">
      <c r="A12" s="252" t="s">
        <v>166</v>
      </c>
      <c r="B12" s="253" t="s">
        <v>1</v>
      </c>
      <c r="C12" s="254"/>
      <c r="D12" s="420" t="s">
        <v>269</v>
      </c>
      <c r="E12" s="420" t="s">
        <v>343</v>
      </c>
      <c r="F12" s="421" t="s">
        <v>343</v>
      </c>
      <c r="G12" s="16"/>
    </row>
    <row r="13" spans="1:7" ht="12.75">
      <c r="A13" s="255"/>
      <c r="B13" s="256"/>
      <c r="C13" s="257"/>
      <c r="D13" s="422"/>
      <c r="E13" s="423"/>
      <c r="F13" s="424"/>
      <c r="G13" s="16"/>
    </row>
    <row r="14" spans="1:7" ht="12.75">
      <c r="A14" s="258">
        <v>30000</v>
      </c>
      <c r="B14" s="259" t="s">
        <v>318</v>
      </c>
      <c r="C14" s="260"/>
      <c r="D14" s="451"/>
      <c r="E14" s="438"/>
      <c r="F14" s="438"/>
      <c r="G14" s="16"/>
    </row>
    <row r="15" spans="1:7" ht="12.75">
      <c r="A15" s="261">
        <v>30100</v>
      </c>
      <c r="B15" s="262" t="s">
        <v>319</v>
      </c>
      <c r="C15" s="263"/>
      <c r="D15" s="452"/>
      <c r="E15" s="438"/>
      <c r="F15" s="438"/>
      <c r="G15" s="16"/>
    </row>
    <row r="16" spans="1:7" ht="12.75">
      <c r="A16" s="264">
        <v>30110</v>
      </c>
      <c r="B16" s="265" t="s">
        <v>321</v>
      </c>
      <c r="C16" s="266"/>
      <c r="D16" s="438"/>
      <c r="E16" s="453">
        <f>D14-D15</f>
        <v>0</v>
      </c>
      <c r="F16" s="438"/>
      <c r="G16" s="16"/>
    </row>
    <row r="17" spans="1:7" ht="12.75">
      <c r="A17" s="264">
        <v>30200</v>
      </c>
      <c r="B17" s="265" t="s">
        <v>322</v>
      </c>
      <c r="C17" s="266"/>
      <c r="D17" s="438"/>
      <c r="E17" s="438"/>
      <c r="F17" s="438"/>
      <c r="G17" s="16"/>
    </row>
    <row r="18" spans="1:7" ht="12.75">
      <c r="A18" s="267">
        <v>30210</v>
      </c>
      <c r="B18" s="262" t="s">
        <v>320</v>
      </c>
      <c r="C18" s="263"/>
      <c r="D18" s="452"/>
      <c r="E18" s="438"/>
      <c r="F18" s="438"/>
      <c r="G18" s="16"/>
    </row>
    <row r="19" spans="1:7" ht="12.75">
      <c r="A19" s="267">
        <v>30220</v>
      </c>
      <c r="B19" s="262" t="s">
        <v>323</v>
      </c>
      <c r="C19" s="263"/>
      <c r="D19" s="452"/>
      <c r="E19" s="438"/>
      <c r="F19" s="438"/>
      <c r="G19" s="16"/>
    </row>
    <row r="20" spans="1:7" ht="12.75">
      <c r="A20" s="267">
        <v>30230</v>
      </c>
      <c r="B20" s="268" t="s">
        <v>324</v>
      </c>
      <c r="C20" s="269"/>
      <c r="D20" s="452"/>
      <c r="E20" s="438"/>
      <c r="F20" s="438"/>
      <c r="G20" s="16"/>
    </row>
    <row r="21" spans="1:7" ht="12.75">
      <c r="A21" s="267">
        <v>30240</v>
      </c>
      <c r="B21" s="268" t="s">
        <v>325</v>
      </c>
      <c r="C21" s="269"/>
      <c r="D21" s="452"/>
      <c r="E21" s="438"/>
      <c r="F21" s="438"/>
      <c r="G21" s="16"/>
    </row>
    <row r="22" spans="1:7" ht="12.75">
      <c r="A22" s="270">
        <v>30250</v>
      </c>
      <c r="B22" s="265" t="s">
        <v>326</v>
      </c>
      <c r="C22" s="266"/>
      <c r="D22" s="438"/>
      <c r="E22" s="453">
        <f>SUM(D18:D21)</f>
        <v>0</v>
      </c>
      <c r="F22" s="438"/>
      <c r="G22" s="16"/>
    </row>
    <row r="23" spans="1:7" ht="12.75">
      <c r="A23" s="270">
        <v>30300</v>
      </c>
      <c r="B23" s="265" t="s">
        <v>401</v>
      </c>
      <c r="C23" s="266"/>
      <c r="D23" s="438"/>
      <c r="E23" s="438"/>
      <c r="F23" s="454">
        <f>E16+E22</f>
        <v>0</v>
      </c>
      <c r="G23" s="16"/>
    </row>
    <row r="24" spans="1:7" ht="12.75">
      <c r="A24" s="270">
        <v>31000</v>
      </c>
      <c r="B24" s="265" t="s">
        <v>327</v>
      </c>
      <c r="C24" s="266"/>
      <c r="D24" s="438"/>
      <c r="E24" s="438"/>
      <c r="F24" s="438"/>
      <c r="G24" s="16"/>
    </row>
    <row r="25" spans="1:7" ht="12.75">
      <c r="A25" s="267">
        <v>31100</v>
      </c>
      <c r="B25" s="271" t="s">
        <v>328</v>
      </c>
      <c r="C25" s="272"/>
      <c r="D25" s="452"/>
      <c r="E25" s="438"/>
      <c r="F25" s="438"/>
      <c r="G25" s="16"/>
    </row>
    <row r="26" spans="1:7" ht="15" customHeight="1">
      <c r="A26" s="267">
        <v>31110</v>
      </c>
      <c r="B26" s="271" t="s">
        <v>350</v>
      </c>
      <c r="C26" s="272"/>
      <c r="D26" s="452"/>
      <c r="E26" s="438"/>
      <c r="F26" s="438"/>
      <c r="G26" s="16"/>
    </row>
    <row r="27" spans="1:7" ht="12.75">
      <c r="A27" s="267">
        <v>31120</v>
      </c>
      <c r="B27" s="271" t="s">
        <v>329</v>
      </c>
      <c r="C27" s="272"/>
      <c r="D27" s="452"/>
      <c r="E27" s="438"/>
      <c r="F27" s="438"/>
      <c r="G27" s="16"/>
    </row>
    <row r="28" spans="1:7" ht="12.75">
      <c r="A28" s="267">
        <v>31130</v>
      </c>
      <c r="B28" s="273" t="s">
        <v>330</v>
      </c>
      <c r="C28" s="272"/>
      <c r="D28" s="452"/>
      <c r="E28" s="438"/>
      <c r="F28" s="438"/>
      <c r="G28" s="16"/>
    </row>
    <row r="29" spans="1:7" ht="12.75">
      <c r="A29" s="267">
        <v>31140</v>
      </c>
      <c r="B29" s="274" t="s">
        <v>331</v>
      </c>
      <c r="C29" s="272"/>
      <c r="D29" s="452"/>
      <c r="E29" s="438"/>
      <c r="F29" s="438"/>
      <c r="G29" s="16"/>
    </row>
    <row r="30" spans="1:7" ht="12.75">
      <c r="A30" s="267">
        <v>31150</v>
      </c>
      <c r="B30" s="274" t="s">
        <v>332</v>
      </c>
      <c r="C30" s="272"/>
      <c r="D30" s="452"/>
      <c r="E30" s="438"/>
      <c r="F30" s="438"/>
      <c r="G30" s="16"/>
    </row>
    <row r="31" spans="1:7" ht="12.75">
      <c r="A31" s="267">
        <v>31160</v>
      </c>
      <c r="B31" s="274" t="s">
        <v>333</v>
      </c>
      <c r="C31" s="272"/>
      <c r="D31" s="452"/>
      <c r="E31" s="438"/>
      <c r="F31" s="438"/>
      <c r="G31" s="16"/>
    </row>
    <row r="32" spans="1:7" ht="12.75">
      <c r="A32" s="270">
        <v>31170</v>
      </c>
      <c r="B32" s="275" t="s">
        <v>347</v>
      </c>
      <c r="C32" s="276"/>
      <c r="D32" s="438"/>
      <c r="E32" s="453">
        <f>SUM(D25:D31)</f>
        <v>0</v>
      </c>
      <c r="F32" s="454">
        <f>E32</f>
        <v>0</v>
      </c>
      <c r="G32" s="16"/>
    </row>
    <row r="33" spans="1:7" ht="12.75">
      <c r="A33" s="270">
        <v>31180</v>
      </c>
      <c r="B33" s="275" t="s">
        <v>348</v>
      </c>
      <c r="C33" s="276"/>
      <c r="D33" s="438"/>
      <c r="E33" s="438"/>
      <c r="F33" s="454">
        <f>F23-F32</f>
        <v>0</v>
      </c>
      <c r="G33" s="16"/>
    </row>
    <row r="34" spans="1:7" ht="12.75">
      <c r="A34" s="267">
        <v>31190</v>
      </c>
      <c r="B34" s="274" t="s">
        <v>334</v>
      </c>
      <c r="C34" s="272"/>
      <c r="D34" s="452"/>
      <c r="E34" s="453">
        <f>D34</f>
        <v>0</v>
      </c>
      <c r="F34" s="455">
        <f>E34</f>
        <v>0</v>
      </c>
      <c r="G34" s="16"/>
    </row>
    <row r="35" spans="1:7" ht="12.75">
      <c r="A35" s="270">
        <v>31200</v>
      </c>
      <c r="B35" s="275" t="s">
        <v>349</v>
      </c>
      <c r="C35" s="276"/>
      <c r="D35" s="438"/>
      <c r="E35" s="438"/>
      <c r="F35" s="456">
        <f>F33-F34</f>
        <v>0</v>
      </c>
      <c r="G35" s="16"/>
    </row>
    <row r="36" spans="1:7" ht="12.75">
      <c r="A36" s="270">
        <v>31210</v>
      </c>
      <c r="B36" s="275" t="s">
        <v>397</v>
      </c>
      <c r="C36" s="276"/>
      <c r="D36" s="452"/>
      <c r="E36" s="438"/>
      <c r="F36" s="438"/>
      <c r="G36" s="16"/>
    </row>
    <row r="37" spans="1:7" ht="12.75">
      <c r="A37" s="270">
        <v>31220</v>
      </c>
      <c r="B37" s="275" t="s">
        <v>398</v>
      </c>
      <c r="C37" s="276"/>
      <c r="D37" s="452"/>
      <c r="E37" s="438"/>
      <c r="F37" s="438"/>
      <c r="G37" s="16"/>
    </row>
    <row r="38" spans="1:7" ht="12.75">
      <c r="A38" s="270">
        <v>31230</v>
      </c>
      <c r="B38" s="277" t="s">
        <v>400</v>
      </c>
      <c r="C38" s="276"/>
      <c r="D38" s="438"/>
      <c r="E38" s="453">
        <f>D36-D37</f>
        <v>0</v>
      </c>
      <c r="F38" s="453">
        <f>E38</f>
        <v>0</v>
      </c>
      <c r="G38" s="16"/>
    </row>
    <row r="39" spans="1:7" ht="13.5" thickBot="1">
      <c r="A39" s="278">
        <v>31240</v>
      </c>
      <c r="B39" s="279" t="s">
        <v>399</v>
      </c>
      <c r="C39" s="280"/>
      <c r="D39" s="438"/>
      <c r="E39" s="438"/>
      <c r="F39" s="457">
        <f>F35-E37</f>
        <v>0</v>
      </c>
      <c r="G39" s="16"/>
    </row>
    <row r="40" spans="1:6" ht="12.75">
      <c r="A40" s="8"/>
      <c r="B40" s="2"/>
      <c r="C40" s="2"/>
      <c r="D40" s="419"/>
      <c r="E40" s="419"/>
      <c r="F40" s="419"/>
    </row>
    <row r="41" spans="1:6" ht="12.75">
      <c r="A41" s="8"/>
      <c r="B41" s="2"/>
      <c r="C41" s="2"/>
      <c r="D41" s="419"/>
      <c r="E41" s="419"/>
      <c r="F41" s="419"/>
    </row>
    <row r="42" spans="1:6" ht="12.75">
      <c r="A42" s="18"/>
      <c r="B42" s="7" t="s">
        <v>112</v>
      </c>
      <c r="C42" s="2"/>
      <c r="D42" s="565" t="s">
        <v>113</v>
      </c>
      <c r="E42" s="565"/>
      <c r="F42" s="419"/>
    </row>
    <row r="43" spans="1:6" ht="12.75">
      <c r="A43" s="18"/>
      <c r="B43" s="7" t="s">
        <v>114</v>
      </c>
      <c r="C43" s="2"/>
      <c r="D43" s="565" t="s">
        <v>114</v>
      </c>
      <c r="E43" s="565"/>
      <c r="F43" s="419"/>
    </row>
    <row r="44" spans="1:6" ht="12.75">
      <c r="A44" s="8"/>
      <c r="B44" s="564" t="s">
        <v>115</v>
      </c>
      <c r="C44" s="564"/>
      <c r="D44" s="564"/>
      <c r="E44" s="564"/>
      <c r="F44" s="419"/>
    </row>
    <row r="45" spans="1:6" ht="12.75">
      <c r="A45" s="8"/>
      <c r="B45" s="7"/>
      <c r="C45" s="7"/>
      <c r="D45" s="419"/>
      <c r="E45" s="419"/>
      <c r="F45" s="419"/>
    </row>
    <row r="46" spans="1:5" ht="12.75">
      <c r="A46" s="8" t="s">
        <v>116</v>
      </c>
      <c r="B46" s="135" t="s">
        <v>364</v>
      </c>
      <c r="C46" s="27"/>
      <c r="D46" s="419" t="s">
        <v>117</v>
      </c>
      <c r="E46" s="425" t="s">
        <v>365</v>
      </c>
    </row>
    <row r="47" spans="1:6" ht="12.75">
      <c r="A47" s="8"/>
      <c r="B47" s="2"/>
      <c r="C47" s="2"/>
      <c r="D47" s="419"/>
      <c r="E47" s="419"/>
      <c r="F47" s="419"/>
    </row>
  </sheetData>
  <sheetProtection password="EF22" sheet="1"/>
  <mergeCells count="3">
    <mergeCell ref="D43:E43"/>
    <mergeCell ref="B44:E44"/>
    <mergeCell ref="D42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  <headerFooter>
    <oddFooter>&amp;L&amp;F &amp;A&amp;C&amp;P / 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5">
      <selection activeCell="H21" sqref="H21"/>
    </sheetView>
  </sheetViews>
  <sheetFormatPr defaultColWidth="9.140625" defaultRowHeight="15"/>
  <cols>
    <col min="1" max="1" width="11.57421875" style="17" customWidth="1"/>
    <col min="2" max="2" width="14.8515625" style="17" customWidth="1"/>
    <col min="3" max="3" width="17.421875" style="17" customWidth="1"/>
    <col min="4" max="4" width="8.421875" style="17" customWidth="1"/>
    <col min="5" max="5" width="14.00390625" style="17" customWidth="1"/>
    <col min="6" max="6" width="12.421875" style="17" customWidth="1"/>
    <col min="7" max="7" width="13.421875" style="17" customWidth="1"/>
    <col min="8" max="8" width="9.7109375" style="17" customWidth="1"/>
    <col min="9" max="16384" width="9.140625" style="17" customWidth="1"/>
  </cols>
  <sheetData>
    <row r="1" spans="1:7" ht="12.75">
      <c r="A1" s="241" t="s">
        <v>284</v>
      </c>
      <c r="B1" s="242"/>
      <c r="C1" s="332" t="str">
        <f>'321'!C1</f>
        <v>…………….</v>
      </c>
      <c r="D1" s="332"/>
      <c r="E1" s="332"/>
      <c r="F1" s="242"/>
      <c r="G1" s="242"/>
    </row>
    <row r="2" spans="1:7" ht="12.75">
      <c r="A2" s="241" t="s">
        <v>285</v>
      </c>
      <c r="B2" s="242"/>
      <c r="C2" s="332" t="str">
        <f>'321'!C2</f>
        <v>ABC Microfinance Bank Limited</v>
      </c>
      <c r="D2" s="332"/>
      <c r="E2" s="332"/>
      <c r="F2" s="242"/>
      <c r="G2" s="242"/>
    </row>
    <row r="3" spans="1:7" ht="12.75">
      <c r="A3" s="241" t="s">
        <v>282</v>
      </c>
      <c r="B3" s="242"/>
      <c r="C3" s="384" t="s">
        <v>305</v>
      </c>
      <c r="D3" s="332"/>
      <c r="E3" s="332"/>
      <c r="F3" s="242"/>
      <c r="G3" s="242"/>
    </row>
    <row r="4" spans="1:7" ht="12.75">
      <c r="A4" s="241" t="s">
        <v>283</v>
      </c>
      <c r="B4" s="242"/>
      <c r="C4" s="385" t="s">
        <v>380</v>
      </c>
      <c r="D4" s="386"/>
      <c r="E4" s="386"/>
      <c r="F4" s="242"/>
      <c r="G4" s="242"/>
    </row>
    <row r="5" spans="1:7" ht="12.75">
      <c r="A5" s="241" t="s">
        <v>294</v>
      </c>
      <c r="B5" s="242"/>
      <c r="C5" s="332" t="str">
        <f>'321'!C5</f>
        <v>31/12/2009</v>
      </c>
      <c r="D5" s="332"/>
      <c r="E5" s="332"/>
      <c r="F5" s="242"/>
      <c r="G5" s="242"/>
    </row>
    <row r="6" spans="1:7" ht="12.75">
      <c r="A6" s="241" t="s">
        <v>293</v>
      </c>
      <c r="B6" s="242"/>
      <c r="C6" s="332" t="str">
        <f>'321'!C6</f>
        <v>………………………………………………………</v>
      </c>
      <c r="D6" s="332"/>
      <c r="E6" s="332"/>
      <c r="F6" s="242"/>
      <c r="G6" s="242"/>
    </row>
    <row r="7" spans="1:7" ht="12.75">
      <c r="A7" s="241" t="s">
        <v>286</v>
      </c>
      <c r="B7" s="242"/>
      <c r="C7" s="387" t="str">
        <f>'312'!C7</f>
        <v>…………….</v>
      </c>
      <c r="D7" s="332"/>
      <c r="E7" s="332"/>
      <c r="F7" s="242"/>
      <c r="G7" s="242"/>
    </row>
    <row r="8" spans="1:7" ht="12.75">
      <c r="A8" s="241" t="s">
        <v>287</v>
      </c>
      <c r="B8" s="242"/>
      <c r="C8" s="387" t="str">
        <f>'321'!C8</f>
        <v>…………………………………………</v>
      </c>
      <c r="D8" s="332"/>
      <c r="E8" s="332"/>
      <c r="F8" s="242"/>
      <c r="G8" s="242"/>
    </row>
    <row r="9" spans="1:7" ht="12.75">
      <c r="A9" s="241" t="s">
        <v>288</v>
      </c>
      <c r="B9" s="242"/>
      <c r="C9" s="387" t="str">
        <f>'321'!C9</f>
        <v>…………………………..</v>
      </c>
      <c r="D9" s="332"/>
      <c r="E9" s="332"/>
      <c r="F9" s="242"/>
      <c r="G9" s="242"/>
    </row>
    <row r="10" spans="1:7" ht="13.5" thickBot="1">
      <c r="A10" s="135"/>
      <c r="B10" s="242"/>
      <c r="C10" s="242"/>
      <c r="D10" s="242"/>
      <c r="E10" s="242"/>
      <c r="F10" s="242"/>
      <c r="G10" s="242"/>
    </row>
    <row r="11" spans="1:7" ht="25.5">
      <c r="A11" s="383" t="s">
        <v>180</v>
      </c>
      <c r="B11" s="676" t="s">
        <v>185</v>
      </c>
      <c r="C11" s="677"/>
      <c r="D11" s="351" t="s">
        <v>182</v>
      </c>
      <c r="E11" s="352" t="s">
        <v>142</v>
      </c>
      <c r="F11" s="351" t="s">
        <v>183</v>
      </c>
      <c r="G11" s="351" t="s">
        <v>184</v>
      </c>
    </row>
    <row r="12" spans="1:7" ht="12.75">
      <c r="A12" s="122"/>
      <c r="B12" s="164"/>
      <c r="C12" s="165"/>
      <c r="D12" s="511"/>
      <c r="E12" s="512"/>
      <c r="F12" s="513"/>
      <c r="G12" s="105"/>
    </row>
    <row r="13" spans="1:7" ht="12.75">
      <c r="A13" s="122"/>
      <c r="B13" s="164"/>
      <c r="C13" s="165"/>
      <c r="D13" s="511"/>
      <c r="E13" s="512"/>
      <c r="F13" s="513"/>
      <c r="G13" s="105"/>
    </row>
    <row r="14" spans="1:7" ht="12.75">
      <c r="A14" s="122"/>
      <c r="B14" s="164"/>
      <c r="C14" s="165"/>
      <c r="D14" s="511"/>
      <c r="E14" s="512"/>
      <c r="F14" s="513"/>
      <c r="G14" s="105"/>
    </row>
    <row r="15" spans="1:7" ht="12.75">
      <c r="A15" s="122"/>
      <c r="B15" s="164"/>
      <c r="C15" s="165"/>
      <c r="D15" s="511"/>
      <c r="E15" s="512"/>
      <c r="F15" s="513"/>
      <c r="G15" s="105"/>
    </row>
    <row r="16" spans="1:7" ht="12.75">
      <c r="A16" s="122"/>
      <c r="B16" s="164"/>
      <c r="C16" s="165"/>
      <c r="D16" s="511"/>
      <c r="E16" s="512"/>
      <c r="F16" s="513"/>
      <c r="G16" s="105"/>
    </row>
    <row r="17" spans="1:7" ht="12.75">
      <c r="A17" s="122"/>
      <c r="B17" s="164"/>
      <c r="C17" s="165"/>
      <c r="D17" s="511"/>
      <c r="E17" s="512"/>
      <c r="F17" s="513"/>
      <c r="G17" s="105"/>
    </row>
    <row r="18" spans="1:7" ht="12.75">
      <c r="A18" s="122"/>
      <c r="B18" s="164"/>
      <c r="C18" s="165"/>
      <c r="D18" s="511"/>
      <c r="E18" s="512"/>
      <c r="F18" s="513"/>
      <c r="G18" s="105"/>
    </row>
    <row r="19" spans="1:7" ht="12.75">
      <c r="A19" s="122"/>
      <c r="B19" s="164"/>
      <c r="C19" s="165"/>
      <c r="D19" s="511"/>
      <c r="E19" s="512"/>
      <c r="F19" s="513"/>
      <c r="G19" s="105"/>
    </row>
    <row r="20" spans="1:7" ht="12.75">
      <c r="A20" s="122"/>
      <c r="B20" s="164"/>
      <c r="C20" s="165"/>
      <c r="D20" s="511"/>
      <c r="E20" s="512"/>
      <c r="F20" s="513"/>
      <c r="G20" s="105"/>
    </row>
    <row r="21" spans="1:8" ht="13.5" thickBot="1">
      <c r="A21" s="43" t="s">
        <v>139</v>
      </c>
      <c r="B21" s="161"/>
      <c r="C21" s="161"/>
      <c r="D21" s="161"/>
      <c r="E21" s="161"/>
      <c r="F21" s="156"/>
      <c r="G21" s="188">
        <f>SUM(G12:G20)</f>
        <v>0</v>
      </c>
      <c r="H21" s="539"/>
    </row>
    <row r="22" spans="1:6" ht="12.75">
      <c r="A22" s="9"/>
      <c r="B22" s="9" t="s">
        <v>359</v>
      </c>
      <c r="C22" s="26"/>
      <c r="D22" s="27"/>
      <c r="E22" s="9"/>
      <c r="F22" s="9"/>
    </row>
    <row r="23" spans="1:6" ht="12.75">
      <c r="A23" s="9"/>
      <c r="B23" s="9"/>
      <c r="C23" s="26"/>
      <c r="D23" s="27"/>
      <c r="E23" s="9"/>
      <c r="F23" s="9"/>
    </row>
    <row r="24" spans="1:6" ht="12.75">
      <c r="A24" s="2"/>
      <c r="B24" s="9"/>
      <c r="C24" s="26"/>
      <c r="D24" s="27"/>
      <c r="E24" s="9"/>
      <c r="F24" s="9"/>
    </row>
    <row r="25" spans="1:7" ht="12.75">
      <c r="A25" s="7" t="s">
        <v>446</v>
      </c>
      <c r="B25" s="2"/>
      <c r="C25" s="563"/>
      <c r="D25" s="563"/>
      <c r="E25" s="149"/>
      <c r="F25" s="563" t="s">
        <v>444</v>
      </c>
      <c r="G25" s="563"/>
    </row>
    <row r="26" spans="1:7" ht="12.75">
      <c r="A26" s="7" t="s">
        <v>114</v>
      </c>
      <c r="B26" s="2"/>
      <c r="F26" s="563" t="s">
        <v>114</v>
      </c>
      <c r="G26" s="563"/>
    </row>
  </sheetData>
  <sheetProtection password="EF22" sheet="1"/>
  <mergeCells count="4">
    <mergeCell ref="B11:C11"/>
    <mergeCell ref="C25:D25"/>
    <mergeCell ref="F25:G25"/>
    <mergeCell ref="F26:G26"/>
  </mergeCells>
  <conditionalFormatting sqref="G21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G12:G20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7">
      <selection activeCell="G21" sqref="G21"/>
    </sheetView>
  </sheetViews>
  <sheetFormatPr defaultColWidth="9.140625" defaultRowHeight="15"/>
  <cols>
    <col min="1" max="1" width="11.00390625" style="17" customWidth="1"/>
    <col min="2" max="2" width="13.57421875" style="17" customWidth="1"/>
    <col min="3" max="3" width="28.421875" style="17" customWidth="1"/>
    <col min="4" max="4" width="7.421875" style="17" customWidth="1"/>
    <col min="5" max="5" width="14.7109375" style="17" bestFit="1" customWidth="1"/>
    <col min="6" max="6" width="9.8515625" style="17" customWidth="1"/>
    <col min="7" max="7" width="13.421875" style="17" customWidth="1"/>
    <col min="8" max="8" width="9.421875" style="17" customWidth="1"/>
    <col min="9" max="16384" width="9.140625" style="17" customWidth="1"/>
  </cols>
  <sheetData>
    <row r="1" spans="1:7" ht="12.75">
      <c r="A1" s="241" t="s">
        <v>284</v>
      </c>
      <c r="B1" s="242"/>
      <c r="C1" s="328" t="str">
        <f>'711'!C1</f>
        <v>…………….</v>
      </c>
      <c r="D1" s="328"/>
      <c r="E1" s="247"/>
      <c r="F1" s="242"/>
      <c r="G1" s="242"/>
    </row>
    <row r="2" spans="1:7" ht="12.75">
      <c r="A2" s="241" t="s">
        <v>285</v>
      </c>
      <c r="B2" s="242"/>
      <c r="C2" s="328" t="str">
        <f>'711'!C2</f>
        <v>ABC Microfinance Bank Limited</v>
      </c>
      <c r="D2" s="328"/>
      <c r="E2" s="247"/>
      <c r="F2" s="242"/>
      <c r="G2" s="242"/>
    </row>
    <row r="3" spans="1:7" ht="12.75">
      <c r="A3" s="241" t="s">
        <v>282</v>
      </c>
      <c r="B3" s="242"/>
      <c r="C3" s="329" t="s">
        <v>306</v>
      </c>
      <c r="D3" s="328"/>
      <c r="E3" s="247"/>
      <c r="F3" s="242"/>
      <c r="G3" s="242"/>
    </row>
    <row r="4" spans="1:7" ht="12.75">
      <c r="A4" s="241" t="s">
        <v>283</v>
      </c>
      <c r="B4" s="242"/>
      <c r="C4" s="378" t="s">
        <v>381</v>
      </c>
      <c r="D4" s="388"/>
      <c r="E4" s="345"/>
      <c r="F4" s="242"/>
      <c r="G4" s="242"/>
    </row>
    <row r="5" spans="1:7" ht="12.75">
      <c r="A5" s="241" t="s">
        <v>294</v>
      </c>
      <c r="B5" s="242"/>
      <c r="C5" s="332" t="str">
        <f>'711'!C5</f>
        <v>31/12/2009</v>
      </c>
      <c r="D5" s="328"/>
      <c r="E5" s="247"/>
      <c r="F5" s="242"/>
      <c r="G5" s="242"/>
    </row>
    <row r="6" spans="1:7" ht="12.75">
      <c r="A6" s="241" t="s">
        <v>293</v>
      </c>
      <c r="B6" s="242"/>
      <c r="C6" s="328" t="str">
        <f>'711'!C6</f>
        <v>………………………………………………………</v>
      </c>
      <c r="D6" s="328"/>
      <c r="E6" s="247"/>
      <c r="F6" s="242"/>
      <c r="G6" s="242"/>
    </row>
    <row r="7" spans="1:7" ht="12.75">
      <c r="A7" s="241" t="s">
        <v>286</v>
      </c>
      <c r="B7" s="242"/>
      <c r="C7" s="328" t="str">
        <f>'711'!C7</f>
        <v>…………….</v>
      </c>
      <c r="D7" s="328"/>
      <c r="E7" s="247"/>
      <c r="F7" s="242"/>
      <c r="G7" s="242"/>
    </row>
    <row r="8" spans="1:7" ht="12.75">
      <c r="A8" s="241" t="s">
        <v>287</v>
      </c>
      <c r="B8" s="242"/>
      <c r="C8" s="328" t="str">
        <f>'711'!C8</f>
        <v>…………………………………………</v>
      </c>
      <c r="D8" s="328"/>
      <c r="E8" s="247"/>
      <c r="F8" s="242"/>
      <c r="G8" s="242"/>
    </row>
    <row r="9" spans="1:7" ht="12.75">
      <c r="A9" s="241" t="s">
        <v>288</v>
      </c>
      <c r="B9" s="242"/>
      <c r="C9" s="328" t="str">
        <f>'711'!C9</f>
        <v>…………………………..</v>
      </c>
      <c r="D9" s="328"/>
      <c r="E9" s="247"/>
      <c r="F9" s="242"/>
      <c r="G9" s="242"/>
    </row>
    <row r="10" spans="1:7" ht="13.5" thickBot="1">
      <c r="A10" s="135"/>
      <c r="B10" s="242"/>
      <c r="C10" s="242"/>
      <c r="D10" s="242"/>
      <c r="E10" s="242"/>
      <c r="F10" s="242"/>
      <c r="G10" s="242"/>
    </row>
    <row r="11" spans="1:7" ht="25.5">
      <c r="A11" s="383" t="s">
        <v>180</v>
      </c>
      <c r="B11" s="676" t="s">
        <v>185</v>
      </c>
      <c r="C11" s="677"/>
      <c r="D11" s="351" t="s">
        <v>182</v>
      </c>
      <c r="E11" s="352" t="s">
        <v>142</v>
      </c>
      <c r="F11" s="351" t="s">
        <v>183</v>
      </c>
      <c r="G11" s="351" t="s">
        <v>184</v>
      </c>
    </row>
    <row r="12" spans="1:7" ht="12.75">
      <c r="A12" s="122"/>
      <c r="B12" s="164"/>
      <c r="C12" s="165"/>
      <c r="D12" s="511"/>
      <c r="E12" s="512"/>
      <c r="F12" s="513"/>
      <c r="G12" s="105"/>
    </row>
    <row r="13" spans="1:7" ht="12.75">
      <c r="A13" s="122"/>
      <c r="B13" s="164"/>
      <c r="C13" s="165"/>
      <c r="D13" s="511"/>
      <c r="E13" s="512"/>
      <c r="F13" s="513"/>
      <c r="G13" s="105"/>
    </row>
    <row r="14" spans="1:7" ht="12.75">
      <c r="A14" s="122"/>
      <c r="B14" s="164"/>
      <c r="C14" s="165"/>
      <c r="D14" s="511"/>
      <c r="E14" s="512"/>
      <c r="F14" s="513"/>
      <c r="G14" s="105"/>
    </row>
    <row r="15" spans="1:7" ht="12.75">
      <c r="A15" s="122"/>
      <c r="B15" s="164"/>
      <c r="C15" s="165"/>
      <c r="D15" s="511"/>
      <c r="E15" s="512"/>
      <c r="F15" s="513"/>
      <c r="G15" s="105"/>
    </row>
    <row r="16" spans="1:7" ht="12.75">
      <c r="A16" s="122"/>
      <c r="B16" s="164"/>
      <c r="C16" s="165"/>
      <c r="D16" s="511"/>
      <c r="E16" s="512"/>
      <c r="F16" s="513"/>
      <c r="G16" s="105"/>
    </row>
    <row r="17" spans="1:7" ht="12.75">
      <c r="A17" s="122"/>
      <c r="B17" s="164"/>
      <c r="C17" s="165"/>
      <c r="D17" s="511"/>
      <c r="E17" s="512"/>
      <c r="F17" s="513"/>
      <c r="G17" s="105"/>
    </row>
    <row r="18" spans="1:7" ht="12.75">
      <c r="A18" s="122"/>
      <c r="B18" s="164"/>
      <c r="C18" s="165"/>
      <c r="D18" s="511"/>
      <c r="E18" s="512"/>
      <c r="F18" s="513"/>
      <c r="G18" s="105"/>
    </row>
    <row r="19" spans="1:7" ht="12.75">
      <c r="A19" s="122"/>
      <c r="B19" s="164"/>
      <c r="C19" s="165"/>
      <c r="D19" s="511"/>
      <c r="E19" s="512"/>
      <c r="F19" s="513"/>
      <c r="G19" s="105"/>
    </row>
    <row r="20" spans="1:7" ht="12.75">
      <c r="A20" s="122"/>
      <c r="B20" s="164"/>
      <c r="C20" s="165"/>
      <c r="D20" s="511"/>
      <c r="E20" s="512"/>
      <c r="F20" s="513"/>
      <c r="G20" s="105"/>
    </row>
    <row r="21" spans="1:8" ht="13.5" thickBot="1">
      <c r="A21" s="43" t="s">
        <v>139</v>
      </c>
      <c r="B21" s="161"/>
      <c r="C21" s="161"/>
      <c r="D21" s="161"/>
      <c r="E21" s="161"/>
      <c r="F21" s="156"/>
      <c r="G21" s="188">
        <f>SUM(G12:G20)</f>
        <v>0</v>
      </c>
      <c r="H21" s="541"/>
    </row>
    <row r="22" spans="1:6" ht="12.75">
      <c r="A22" s="9"/>
      <c r="B22" s="9" t="s">
        <v>359</v>
      </c>
      <c r="C22" s="26"/>
      <c r="D22" s="27"/>
      <c r="E22" s="9"/>
      <c r="F22" s="9"/>
    </row>
    <row r="23" spans="1:6" ht="12.75">
      <c r="A23" s="9"/>
      <c r="B23" s="9"/>
      <c r="C23" s="26"/>
      <c r="D23" s="27"/>
      <c r="E23" s="9"/>
      <c r="F23" s="9"/>
    </row>
    <row r="24" spans="1:7" ht="12.75">
      <c r="A24" s="7" t="s">
        <v>113</v>
      </c>
      <c r="B24" s="2"/>
      <c r="C24" s="149"/>
      <c r="D24" s="7" t="s">
        <v>444</v>
      </c>
      <c r="F24" s="149"/>
      <c r="G24" s="149"/>
    </row>
    <row r="25" spans="1:6" ht="12.75">
      <c r="A25" s="7" t="s">
        <v>114</v>
      </c>
      <c r="B25" s="2"/>
      <c r="E25" s="149" t="s">
        <v>114</v>
      </c>
      <c r="F25" s="149"/>
    </row>
    <row r="26" spans="1:6" ht="12.75">
      <c r="A26" s="23"/>
      <c r="B26" s="23"/>
      <c r="C26" s="2"/>
      <c r="D26" s="2"/>
      <c r="E26" s="9"/>
      <c r="F26" s="9"/>
    </row>
    <row r="27" spans="1:6" ht="12.75">
      <c r="A27" s="2"/>
      <c r="B27" s="9"/>
      <c r="C27" s="26"/>
      <c r="D27" s="27"/>
      <c r="E27" s="9"/>
      <c r="F27" s="9"/>
    </row>
  </sheetData>
  <sheetProtection password="EF22" sheet="1"/>
  <mergeCells count="1">
    <mergeCell ref="B11:C11"/>
  </mergeCells>
  <conditionalFormatting sqref="G21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G12:G20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PageLayoutView="0" workbookViewId="0" topLeftCell="A14">
      <selection activeCell="A32" sqref="A32"/>
    </sheetView>
  </sheetViews>
  <sheetFormatPr defaultColWidth="9.140625" defaultRowHeight="15"/>
  <cols>
    <col min="1" max="1" width="8.00390625" style="17" customWidth="1"/>
    <col min="2" max="2" width="21.28125" style="17" customWidth="1"/>
    <col min="3" max="3" width="30.7109375" style="17" customWidth="1"/>
    <col min="4" max="4" width="12.8515625" style="17" customWidth="1"/>
    <col min="5" max="5" width="22.8515625" style="17" customWidth="1"/>
    <col min="6" max="16384" width="9.140625" style="17" customWidth="1"/>
  </cols>
  <sheetData>
    <row r="1" spans="1:8" ht="12.75">
      <c r="A1" s="241" t="s">
        <v>284</v>
      </c>
      <c r="B1" s="241"/>
      <c r="C1" s="328" t="str">
        <f>'642'!C1</f>
        <v>…………….</v>
      </c>
      <c r="D1" s="328"/>
      <c r="E1" s="328"/>
      <c r="F1" s="58"/>
      <c r="G1" s="58"/>
      <c r="H1" s="58"/>
    </row>
    <row r="2" spans="1:8" ht="12.75">
      <c r="A2" s="241" t="s">
        <v>285</v>
      </c>
      <c r="B2" s="241"/>
      <c r="C2" s="328" t="str">
        <f>'642'!C2</f>
        <v>ABC Microfinance Bank Limited</v>
      </c>
      <c r="D2" s="328"/>
      <c r="E2" s="328"/>
      <c r="F2" s="58"/>
      <c r="G2" s="58"/>
      <c r="H2" s="58"/>
    </row>
    <row r="3" spans="1:8" ht="12.75" customHeight="1">
      <c r="A3" s="241" t="s">
        <v>282</v>
      </c>
      <c r="B3" s="241"/>
      <c r="C3" s="329" t="s">
        <v>307</v>
      </c>
      <c r="D3" s="328"/>
      <c r="E3" s="328"/>
      <c r="F3" s="58"/>
      <c r="G3" s="58"/>
      <c r="H3" s="58"/>
    </row>
    <row r="4" spans="1:8" ht="12.75">
      <c r="A4" s="241" t="s">
        <v>283</v>
      </c>
      <c r="B4" s="241"/>
      <c r="C4" s="684" t="s">
        <v>382</v>
      </c>
      <c r="D4" s="684"/>
      <c r="E4" s="684"/>
      <c r="F4" s="58"/>
      <c r="G4" s="58"/>
      <c r="H4" s="58"/>
    </row>
    <row r="5" spans="1:8" ht="12.75">
      <c r="A5" s="241" t="s">
        <v>294</v>
      </c>
      <c r="B5" s="241"/>
      <c r="C5" s="332" t="str">
        <f>'642'!C5</f>
        <v>31/12/2009</v>
      </c>
      <c r="D5" s="58"/>
      <c r="E5" s="58"/>
      <c r="F5" s="58"/>
      <c r="G5" s="58"/>
      <c r="H5" s="58"/>
    </row>
    <row r="6" spans="1:8" ht="12.75">
      <c r="A6" s="241" t="s">
        <v>293</v>
      </c>
      <c r="B6" s="241"/>
      <c r="C6" s="320" t="str">
        <f>'642'!C6</f>
        <v>………………………………………………………</v>
      </c>
      <c r="D6" s="58"/>
      <c r="E6" s="58"/>
      <c r="F6" s="58"/>
      <c r="G6" s="58"/>
      <c r="H6" s="58"/>
    </row>
    <row r="7" spans="1:8" ht="12.75">
      <c r="A7" s="241" t="s">
        <v>286</v>
      </c>
      <c r="B7" s="241"/>
      <c r="C7" s="320" t="str">
        <f>'642'!C7</f>
        <v>…………….</v>
      </c>
      <c r="D7" s="58"/>
      <c r="E7" s="58"/>
      <c r="F7" s="58"/>
      <c r="G7" s="58"/>
      <c r="H7" s="58"/>
    </row>
    <row r="8" spans="1:8" ht="12.75">
      <c r="A8" s="241" t="s">
        <v>287</v>
      </c>
      <c r="B8" s="241"/>
      <c r="C8" s="320" t="str">
        <f>'642'!C8</f>
        <v>…………………………………………</v>
      </c>
      <c r="D8" s="58"/>
      <c r="E8" s="685"/>
      <c r="F8" s="686"/>
      <c r="G8" s="686"/>
      <c r="H8" s="686"/>
    </row>
    <row r="9" spans="1:8" ht="12.75">
      <c r="A9" s="241" t="s">
        <v>288</v>
      </c>
      <c r="B9" s="241"/>
      <c r="C9" s="328" t="str">
        <f>'642'!C9</f>
        <v>…………………………..</v>
      </c>
      <c r="D9" s="58"/>
      <c r="E9" s="58"/>
      <c r="F9" s="58"/>
      <c r="G9" s="58"/>
      <c r="H9" s="58"/>
    </row>
    <row r="10" spans="1:3" ht="13.5" thickBot="1">
      <c r="A10" s="242"/>
      <c r="B10" s="242"/>
      <c r="C10" s="242"/>
    </row>
    <row r="11" spans="1:4" ht="13.5" thickBot="1">
      <c r="A11" s="325" t="s">
        <v>166</v>
      </c>
      <c r="B11" s="680" t="s">
        <v>167</v>
      </c>
      <c r="C11" s="681"/>
      <c r="D11" s="40" t="s">
        <v>271</v>
      </c>
    </row>
    <row r="12" spans="1:5" ht="12.75" customHeight="1">
      <c r="A12" s="152">
        <v>20510</v>
      </c>
      <c r="B12" s="682" t="s">
        <v>186</v>
      </c>
      <c r="C12" s="683"/>
      <c r="D12" s="121"/>
      <c r="E12" s="371" t="str">
        <f>IF(D12&gt;=10%*'300'!$D$48,"Provide Breakdown","")</f>
        <v>Provide Breakdown</v>
      </c>
    </row>
    <row r="13" spans="1:5" ht="12.75" customHeight="1">
      <c r="A13" s="153">
        <v>20515</v>
      </c>
      <c r="B13" s="678" t="s">
        <v>187</v>
      </c>
      <c r="C13" s="679"/>
      <c r="D13" s="120"/>
      <c r="E13" s="371" t="str">
        <f>IF(D13&gt;=10%*'300'!$D$48,"Provide Breakdown","")</f>
        <v>Provide Breakdown</v>
      </c>
    </row>
    <row r="14" spans="1:5" ht="12.75" customHeight="1">
      <c r="A14" s="153">
        <v>20520</v>
      </c>
      <c r="B14" s="678" t="s">
        <v>188</v>
      </c>
      <c r="C14" s="679"/>
      <c r="D14" s="120"/>
      <c r="E14" s="371" t="str">
        <f>IF(D14&gt;=10%*'300'!$D$48,"Provide Breakdown","")</f>
        <v>Provide Breakdown</v>
      </c>
    </row>
    <row r="15" spans="1:5" ht="12.75" customHeight="1">
      <c r="A15" s="153">
        <v>20525</v>
      </c>
      <c r="B15" s="678" t="s">
        <v>189</v>
      </c>
      <c r="C15" s="679"/>
      <c r="D15" s="120"/>
      <c r="E15" s="371"/>
    </row>
    <row r="16" spans="1:5" ht="12.75" customHeight="1">
      <c r="A16" s="153">
        <v>20530</v>
      </c>
      <c r="B16" s="678" t="s">
        <v>190</v>
      </c>
      <c r="C16" s="679"/>
      <c r="D16" s="522">
        <f>IF('1000'!F39&gt;0,'1000'!F39,0)</f>
        <v>0</v>
      </c>
      <c r="E16" s="382"/>
    </row>
    <row r="17" spans="1:5" ht="12.75" customHeight="1">
      <c r="A17" s="153">
        <v>20535</v>
      </c>
      <c r="B17" s="678" t="s">
        <v>191</v>
      </c>
      <c r="C17" s="679"/>
      <c r="D17" s="120"/>
      <c r="E17" s="371"/>
    </row>
    <row r="18" spans="1:5" ht="12.75" customHeight="1">
      <c r="A18" s="153">
        <v>20540</v>
      </c>
      <c r="B18" s="678" t="s">
        <v>192</v>
      </c>
      <c r="C18" s="679"/>
      <c r="D18" s="120"/>
      <c r="E18" s="371"/>
    </row>
    <row r="19" spans="1:5" ht="12.75" customHeight="1">
      <c r="A19" s="153">
        <v>20545</v>
      </c>
      <c r="B19" s="678" t="s">
        <v>193</v>
      </c>
      <c r="C19" s="679"/>
      <c r="D19" s="120"/>
      <c r="E19" s="371"/>
    </row>
    <row r="20" spans="1:5" ht="12.75" customHeight="1">
      <c r="A20" s="153">
        <v>20550</v>
      </c>
      <c r="B20" s="678" t="s">
        <v>194</v>
      </c>
      <c r="C20" s="679"/>
      <c r="D20" s="120"/>
      <c r="E20" s="371"/>
    </row>
    <row r="21" spans="1:5" ht="12.75" customHeight="1">
      <c r="A21" s="153">
        <v>20555</v>
      </c>
      <c r="B21" s="678" t="s">
        <v>195</v>
      </c>
      <c r="C21" s="679"/>
      <c r="D21" s="120"/>
      <c r="E21" s="371"/>
    </row>
    <row r="22" spans="1:5" ht="12.75" customHeight="1">
      <c r="A22" s="153">
        <v>20560</v>
      </c>
      <c r="B22" s="678" t="s">
        <v>196</v>
      </c>
      <c r="C22" s="679"/>
      <c r="D22" s="120"/>
      <c r="E22" s="371"/>
    </row>
    <row r="23" spans="1:5" ht="12.75" customHeight="1">
      <c r="A23" s="153">
        <v>20565</v>
      </c>
      <c r="B23" s="678" t="s">
        <v>175</v>
      </c>
      <c r="C23" s="679"/>
      <c r="D23" s="155"/>
      <c r="E23" s="371" t="str">
        <f>IF(D23&gt;=10%*'300'!$D$48,"Provide Breakdown","")</f>
        <v>Provide Breakdown</v>
      </c>
    </row>
    <row r="24" spans="1:5" ht="12.75" customHeight="1">
      <c r="A24" s="153">
        <v>20570</v>
      </c>
      <c r="B24" s="678" t="s">
        <v>197</v>
      </c>
      <c r="C24" s="679"/>
      <c r="D24" s="120"/>
      <c r="E24" s="371"/>
    </row>
    <row r="25" spans="1:5" ht="12.75" customHeight="1">
      <c r="A25" s="153">
        <v>20575</v>
      </c>
      <c r="B25" s="678" t="s">
        <v>176</v>
      </c>
      <c r="C25" s="679"/>
      <c r="D25" s="120"/>
      <c r="E25" s="371" t="str">
        <f>IF(D25&gt;=10%*'300'!$D$48,"Provide Breakdown","")</f>
        <v>Provide Breakdown</v>
      </c>
    </row>
    <row r="26" spans="1:5" ht="13.5" thickBot="1">
      <c r="A26" s="154"/>
      <c r="B26" s="687" t="s">
        <v>139</v>
      </c>
      <c r="C26" s="688"/>
      <c r="D26" s="189">
        <f>SUM(D12:D25)</f>
        <v>0</v>
      </c>
      <c r="E26" s="542">
        <f>IF(D26="Check Rules!!!",'300'!D76,"")</f>
      </c>
    </row>
    <row r="27" spans="1:4" ht="12.75">
      <c r="A27" s="34"/>
      <c r="B27" s="34"/>
      <c r="C27" s="41"/>
      <c r="D27" s="41"/>
    </row>
    <row r="28" spans="1:4" ht="12.75">
      <c r="A28" s="34"/>
      <c r="B28" s="34"/>
      <c r="C28" s="41"/>
      <c r="D28" s="41"/>
    </row>
    <row r="29" spans="1:4" ht="12.75">
      <c r="A29" s="2" t="s">
        <v>198</v>
      </c>
      <c r="B29" s="2"/>
      <c r="C29" s="2"/>
      <c r="D29" s="2"/>
    </row>
    <row r="30" spans="1:5" ht="12.75">
      <c r="A30" s="2"/>
      <c r="B30" s="2"/>
      <c r="C30" s="2"/>
      <c r="D30" s="2"/>
      <c r="E30" s="42"/>
    </row>
    <row r="31" spans="1:5" ht="12.75">
      <c r="A31" s="7" t="s">
        <v>449</v>
      </c>
      <c r="B31" s="2"/>
      <c r="C31" s="563" t="s">
        <v>434</v>
      </c>
      <c r="D31" s="563"/>
      <c r="E31" s="42"/>
    </row>
    <row r="32" spans="1:5" ht="12.75">
      <c r="A32" s="7" t="s">
        <v>114</v>
      </c>
      <c r="B32" s="2"/>
      <c r="C32" s="563" t="s">
        <v>114</v>
      </c>
      <c r="D32" s="563"/>
      <c r="E32" s="2"/>
    </row>
    <row r="33" spans="1:5" ht="12.75">
      <c r="A33" s="23"/>
      <c r="B33" s="23"/>
      <c r="C33" s="2"/>
      <c r="D33" s="2"/>
      <c r="E33" s="2"/>
    </row>
    <row r="34" ht="12.75">
      <c r="E34" s="2"/>
    </row>
  </sheetData>
  <sheetProtection password="EF22" sheet="1"/>
  <mergeCells count="20">
    <mergeCell ref="C4:E4"/>
    <mergeCell ref="E8:H8"/>
    <mergeCell ref="B26:C26"/>
    <mergeCell ref="B25:C25"/>
    <mergeCell ref="B14:C14"/>
    <mergeCell ref="B15:C15"/>
    <mergeCell ref="B16:C16"/>
    <mergeCell ref="B17:C17"/>
    <mergeCell ref="B18:C18"/>
    <mergeCell ref="B24:C24"/>
    <mergeCell ref="C31:D31"/>
    <mergeCell ref="C32:D32"/>
    <mergeCell ref="B13:C13"/>
    <mergeCell ref="B11:C11"/>
    <mergeCell ref="B12:C12"/>
    <mergeCell ref="B19:C19"/>
    <mergeCell ref="B20:C20"/>
    <mergeCell ref="B21:C21"/>
    <mergeCell ref="B22:C22"/>
    <mergeCell ref="B23:C23"/>
  </mergeCells>
  <conditionalFormatting sqref="D26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 " error="Data input must be POSITIVE WHOLE NUMBERS&#10;" sqref="D12:D25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99" r:id="rId1"/>
  <headerFooter>
    <oddFooter>&amp;L&amp;F &amp;A&amp;C&amp;P / 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1">
      <selection activeCell="H22" sqref="H22"/>
    </sheetView>
  </sheetViews>
  <sheetFormatPr defaultColWidth="9.140625" defaultRowHeight="15"/>
  <cols>
    <col min="1" max="1" width="6.421875" style="17" customWidth="1"/>
    <col min="2" max="3" width="17.7109375" style="17" customWidth="1"/>
    <col min="4" max="4" width="18.00390625" style="17" customWidth="1"/>
    <col min="5" max="5" width="8.57421875" style="17" customWidth="1"/>
    <col min="6" max="6" width="9.8515625" style="17" customWidth="1"/>
    <col min="7" max="7" width="8.7109375" style="17" customWidth="1"/>
    <col min="8" max="8" width="15.28125" style="17" customWidth="1"/>
    <col min="9" max="9" width="10.7109375" style="17" customWidth="1"/>
    <col min="10" max="16384" width="9.140625" style="17" customWidth="1"/>
  </cols>
  <sheetData>
    <row r="1" spans="1:8" ht="12.75">
      <c r="A1" s="241" t="s">
        <v>284</v>
      </c>
      <c r="B1" s="242"/>
      <c r="C1" s="328" t="str">
        <f>'761'!C1</f>
        <v>…………….</v>
      </c>
      <c r="D1" s="247"/>
      <c r="E1" s="247"/>
      <c r="F1" s="247"/>
      <c r="G1" s="242"/>
      <c r="H1" s="242"/>
    </row>
    <row r="2" spans="1:8" ht="12.75">
      <c r="A2" s="241" t="s">
        <v>285</v>
      </c>
      <c r="B2" s="242"/>
      <c r="C2" s="328" t="str">
        <f>'761'!C2</f>
        <v>ABC Microfinance Bank Limited</v>
      </c>
      <c r="D2" s="247"/>
      <c r="E2" s="247"/>
      <c r="F2" s="247"/>
      <c r="G2" s="242"/>
      <c r="H2" s="242"/>
    </row>
    <row r="3" spans="1:8" ht="12.75">
      <c r="A3" s="241" t="s">
        <v>282</v>
      </c>
      <c r="B3" s="242"/>
      <c r="C3" s="329" t="s">
        <v>308</v>
      </c>
      <c r="D3" s="247"/>
      <c r="E3" s="247"/>
      <c r="F3" s="247"/>
      <c r="G3" s="242"/>
      <c r="H3" s="242"/>
    </row>
    <row r="4" spans="1:8" ht="12.75">
      <c r="A4" s="241" t="s">
        <v>283</v>
      </c>
      <c r="B4" s="242"/>
      <c r="C4" s="378" t="s">
        <v>383</v>
      </c>
      <c r="D4" s="345"/>
      <c r="E4" s="345"/>
      <c r="F4" s="345"/>
      <c r="G4" s="242"/>
      <c r="H4" s="242"/>
    </row>
    <row r="5" spans="1:8" ht="12.75">
      <c r="A5" s="241" t="s">
        <v>294</v>
      </c>
      <c r="B5" s="242"/>
      <c r="C5" s="332" t="str">
        <f>'761'!C5</f>
        <v>31/12/2009</v>
      </c>
      <c r="D5" s="247"/>
      <c r="E5" s="247"/>
      <c r="F5" s="247"/>
      <c r="G5" s="242"/>
      <c r="H5" s="242"/>
    </row>
    <row r="6" spans="1:8" ht="12.75">
      <c r="A6" s="241" t="s">
        <v>293</v>
      </c>
      <c r="B6" s="242"/>
      <c r="C6" s="328" t="str">
        <f>'761'!C6</f>
        <v>………………………………………………………</v>
      </c>
      <c r="D6" s="247"/>
      <c r="E6" s="247"/>
      <c r="F6" s="247"/>
      <c r="G6" s="242"/>
      <c r="H6" s="242"/>
    </row>
    <row r="7" spans="1:8" ht="12.75">
      <c r="A7" s="241" t="s">
        <v>286</v>
      </c>
      <c r="B7" s="242"/>
      <c r="C7" s="328" t="str">
        <f>'761'!C7</f>
        <v>…………….</v>
      </c>
      <c r="D7" s="247"/>
      <c r="E7" s="247"/>
      <c r="F7" s="247"/>
      <c r="G7" s="242"/>
      <c r="H7" s="242"/>
    </row>
    <row r="8" spans="1:8" ht="12.75">
      <c r="A8" s="241" t="s">
        <v>287</v>
      </c>
      <c r="B8" s="242"/>
      <c r="C8" s="328" t="str">
        <f>'761'!C8</f>
        <v>…………………………………………</v>
      </c>
      <c r="D8" s="247"/>
      <c r="E8" s="247"/>
      <c r="F8" s="247"/>
      <c r="G8" s="242"/>
      <c r="H8" s="242"/>
    </row>
    <row r="9" spans="1:8" ht="12.75">
      <c r="A9" s="241" t="s">
        <v>288</v>
      </c>
      <c r="B9" s="242"/>
      <c r="C9" s="328" t="str">
        <f>'761'!C9</f>
        <v>…………………………..</v>
      </c>
      <c r="D9" s="247"/>
      <c r="E9" s="247"/>
      <c r="F9" s="247"/>
      <c r="G9" s="242"/>
      <c r="H9" s="242"/>
    </row>
    <row r="10" spans="1:8" ht="12.75">
      <c r="A10" s="135"/>
      <c r="B10" s="242"/>
      <c r="C10" s="242"/>
      <c r="D10" s="242"/>
      <c r="E10" s="242"/>
      <c r="F10" s="242"/>
      <c r="G10" s="242"/>
      <c r="H10" s="242"/>
    </row>
    <row r="11" spans="1:8" s="142" customFormat="1" ht="13.5" thickBot="1">
      <c r="A11" s="674"/>
      <c r="B11" s="675"/>
      <c r="C11" s="382"/>
      <c r="D11" s="135"/>
      <c r="E11" s="135"/>
      <c r="F11" s="347"/>
      <c r="G11" s="135"/>
      <c r="H11" s="382"/>
    </row>
    <row r="12" spans="1:8" ht="38.25">
      <c r="A12" s="383" t="s">
        <v>126</v>
      </c>
      <c r="B12" s="676" t="s">
        <v>199</v>
      </c>
      <c r="C12" s="677"/>
      <c r="D12" s="351" t="s">
        <v>200</v>
      </c>
      <c r="E12" s="351" t="s">
        <v>141</v>
      </c>
      <c r="F12" s="351" t="s">
        <v>395</v>
      </c>
      <c r="G12" s="352" t="s">
        <v>142</v>
      </c>
      <c r="H12" s="351" t="s">
        <v>201</v>
      </c>
    </row>
    <row r="13" spans="1:8" ht="12.75">
      <c r="A13" s="122"/>
      <c r="B13" s="164"/>
      <c r="C13" s="165"/>
      <c r="D13" s="124"/>
      <c r="E13" s="512"/>
      <c r="F13" s="512"/>
      <c r="G13" s="513"/>
      <c r="H13" s="105"/>
    </row>
    <row r="14" spans="1:8" ht="12.75">
      <c r="A14" s="122"/>
      <c r="B14" s="164"/>
      <c r="C14" s="165"/>
      <c r="D14" s="124"/>
      <c r="E14" s="512"/>
      <c r="F14" s="512"/>
      <c r="G14" s="513"/>
      <c r="H14" s="105"/>
    </row>
    <row r="15" spans="1:8" ht="12.75">
      <c r="A15" s="122"/>
      <c r="B15" s="164"/>
      <c r="C15" s="165"/>
      <c r="D15" s="124"/>
      <c r="E15" s="512"/>
      <c r="F15" s="512"/>
      <c r="G15" s="513"/>
      <c r="H15" s="105"/>
    </row>
    <row r="16" spans="1:8" ht="12.75">
      <c r="A16" s="122"/>
      <c r="B16" s="164"/>
      <c r="C16" s="165"/>
      <c r="D16" s="124"/>
      <c r="E16" s="512"/>
      <c r="F16" s="512"/>
      <c r="G16" s="513"/>
      <c r="H16" s="105"/>
    </row>
    <row r="17" spans="1:8" ht="12.75">
      <c r="A17" s="122"/>
      <c r="B17" s="164"/>
      <c r="C17" s="165"/>
      <c r="D17" s="124"/>
      <c r="E17" s="512"/>
      <c r="F17" s="512"/>
      <c r="G17" s="513"/>
      <c r="H17" s="105"/>
    </row>
    <row r="18" spans="1:8" ht="12.75">
      <c r="A18" s="122"/>
      <c r="B18" s="164"/>
      <c r="C18" s="165"/>
      <c r="D18" s="124"/>
      <c r="E18" s="512"/>
      <c r="F18" s="512"/>
      <c r="G18" s="513"/>
      <c r="H18" s="105"/>
    </row>
    <row r="19" spans="1:8" ht="12.75">
      <c r="A19" s="122"/>
      <c r="B19" s="164"/>
      <c r="C19" s="165"/>
      <c r="D19" s="124"/>
      <c r="E19" s="512"/>
      <c r="F19" s="512"/>
      <c r="G19" s="513"/>
      <c r="H19" s="105"/>
    </row>
    <row r="20" spans="1:8" ht="12.75">
      <c r="A20" s="122"/>
      <c r="B20" s="164"/>
      <c r="C20" s="165"/>
      <c r="D20" s="124"/>
      <c r="E20" s="512"/>
      <c r="F20" s="512"/>
      <c r="G20" s="513"/>
      <c r="H20" s="105"/>
    </row>
    <row r="21" spans="1:8" ht="12.75">
      <c r="A21" s="122"/>
      <c r="B21" s="164"/>
      <c r="C21" s="165"/>
      <c r="D21" s="124"/>
      <c r="E21" s="512"/>
      <c r="F21" s="512"/>
      <c r="G21" s="513"/>
      <c r="H21" s="105"/>
    </row>
    <row r="22" spans="1:9" ht="13.5" thickBot="1">
      <c r="A22" s="43" t="s">
        <v>139</v>
      </c>
      <c r="B22" s="161"/>
      <c r="C22" s="161"/>
      <c r="D22" s="161"/>
      <c r="E22" s="161"/>
      <c r="F22" s="161"/>
      <c r="G22" s="156"/>
      <c r="H22" s="188">
        <f>SUM(H13:H21)</f>
        <v>0</v>
      </c>
      <c r="I22" s="542">
        <f>IF(H22="Check Rules!!!",'300'!D81,"")</f>
      </c>
    </row>
    <row r="23" spans="1:7" ht="12.75">
      <c r="A23" s="9"/>
      <c r="B23" s="9" t="s">
        <v>359</v>
      </c>
      <c r="C23" s="26"/>
      <c r="D23" s="27"/>
      <c r="E23" s="27"/>
      <c r="F23" s="9"/>
      <c r="G23" s="9"/>
    </row>
    <row r="24" spans="1:7" ht="12.75">
      <c r="A24" s="9"/>
      <c r="B24" s="9"/>
      <c r="C24" s="26"/>
      <c r="D24" s="27"/>
      <c r="E24" s="27"/>
      <c r="F24" s="9"/>
      <c r="G24" s="9"/>
    </row>
    <row r="25" spans="1:7" ht="12.75">
      <c r="A25" s="2"/>
      <c r="B25" s="2"/>
      <c r="C25" s="2"/>
      <c r="D25" s="2"/>
      <c r="E25" s="2"/>
      <c r="F25" s="2"/>
      <c r="G25" s="2"/>
    </row>
    <row r="26" spans="1:8" ht="15">
      <c r="A26" s="7" t="s">
        <v>453</v>
      </c>
      <c r="B26" s="2"/>
      <c r="D26" s="149"/>
      <c r="E26" s="149"/>
      <c r="F26" s="563" t="s">
        <v>452</v>
      </c>
      <c r="G26" s="689"/>
      <c r="H26" s="689"/>
    </row>
    <row r="27" spans="1:8" ht="15">
      <c r="A27" s="7" t="s">
        <v>114</v>
      </c>
      <c r="B27" s="2"/>
      <c r="D27" s="149"/>
      <c r="E27" s="149"/>
      <c r="F27" s="563" t="s">
        <v>114</v>
      </c>
      <c r="G27" s="689"/>
      <c r="H27" s="689"/>
    </row>
    <row r="28" spans="1:5" ht="12.75">
      <c r="A28" s="23"/>
      <c r="B28" s="23"/>
      <c r="C28" s="2"/>
      <c r="D28" s="2"/>
      <c r="E28" s="2"/>
    </row>
  </sheetData>
  <sheetProtection password="EF22" sheet="1"/>
  <mergeCells count="4">
    <mergeCell ref="F26:H26"/>
    <mergeCell ref="F27:H27"/>
    <mergeCell ref="A11:B11"/>
    <mergeCell ref="B12:C12"/>
  </mergeCells>
  <conditionalFormatting sqref="H22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 " sqref="H13:H2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5">
      <selection activeCell="G22" sqref="G22"/>
    </sheetView>
  </sheetViews>
  <sheetFormatPr defaultColWidth="9.140625" defaultRowHeight="15"/>
  <cols>
    <col min="1" max="1" width="5.57421875" style="17" customWidth="1"/>
    <col min="2" max="2" width="21.7109375" style="17" customWidth="1"/>
    <col min="3" max="3" width="9.7109375" style="17" customWidth="1"/>
    <col min="4" max="4" width="19.57421875" style="17" customWidth="1"/>
    <col min="5" max="5" width="11.28125" style="17" customWidth="1"/>
    <col min="6" max="6" width="9.28125" style="17" customWidth="1"/>
    <col min="7" max="7" width="14.421875" style="17" customWidth="1"/>
    <col min="8" max="8" width="11.7109375" style="17" customWidth="1"/>
    <col min="9" max="16384" width="9.140625" style="17" customWidth="1"/>
  </cols>
  <sheetData>
    <row r="1" spans="1:7" ht="12.75">
      <c r="A1" s="241" t="s">
        <v>284</v>
      </c>
      <c r="B1" s="242"/>
      <c r="C1" s="328" t="str">
        <f>'761'!C1</f>
        <v>…………….</v>
      </c>
      <c r="D1" s="247"/>
      <c r="E1" s="247"/>
      <c r="F1" s="242"/>
      <c r="G1" s="242"/>
    </row>
    <row r="2" spans="1:7" ht="12.75">
      <c r="A2" s="241" t="s">
        <v>285</v>
      </c>
      <c r="B2" s="242"/>
      <c r="C2" s="328" t="str">
        <f>'761'!C2</f>
        <v>ABC Microfinance Bank Limited</v>
      </c>
      <c r="D2" s="247"/>
      <c r="E2" s="247"/>
      <c r="F2" s="242"/>
      <c r="G2" s="242"/>
    </row>
    <row r="3" spans="1:7" ht="12.75">
      <c r="A3" s="241" t="s">
        <v>282</v>
      </c>
      <c r="B3" s="242"/>
      <c r="C3" s="329" t="s">
        <v>309</v>
      </c>
      <c r="D3" s="247"/>
      <c r="E3" s="247"/>
      <c r="F3" s="242"/>
      <c r="G3" s="242"/>
    </row>
    <row r="4" spans="1:7" ht="12.75">
      <c r="A4" s="241" t="s">
        <v>283</v>
      </c>
      <c r="B4" s="242"/>
      <c r="C4" s="378" t="s">
        <v>384</v>
      </c>
      <c r="D4" s="345"/>
      <c r="E4" s="345"/>
      <c r="F4" s="242"/>
      <c r="G4" s="242"/>
    </row>
    <row r="5" spans="1:7" ht="12.75">
      <c r="A5" s="241" t="s">
        <v>294</v>
      </c>
      <c r="B5" s="242"/>
      <c r="C5" s="332" t="str">
        <f>'761'!C5</f>
        <v>31/12/2009</v>
      </c>
      <c r="D5" s="247"/>
      <c r="E5" s="247"/>
      <c r="F5" s="242"/>
      <c r="G5" s="242"/>
    </row>
    <row r="6" spans="1:7" ht="12.75">
      <c r="A6" s="241" t="s">
        <v>293</v>
      </c>
      <c r="B6" s="242"/>
      <c r="C6" s="328" t="str">
        <f>'761'!C6</f>
        <v>………………………………………………………</v>
      </c>
      <c r="D6" s="247"/>
      <c r="E6" s="247"/>
      <c r="F6" s="242"/>
      <c r="G6" s="242"/>
    </row>
    <row r="7" spans="1:7" ht="12.75">
      <c r="A7" s="241" t="s">
        <v>286</v>
      </c>
      <c r="B7" s="242"/>
      <c r="C7" s="328" t="str">
        <f>'761'!C7</f>
        <v>…………….</v>
      </c>
      <c r="D7" s="247"/>
      <c r="E7" s="247"/>
      <c r="F7" s="242"/>
      <c r="G7" s="242"/>
    </row>
    <row r="8" spans="1:7" ht="12.75">
      <c r="A8" s="241" t="s">
        <v>287</v>
      </c>
      <c r="B8" s="242"/>
      <c r="C8" s="328" t="str">
        <f>'761'!C8</f>
        <v>…………………………………………</v>
      </c>
      <c r="D8" s="247"/>
      <c r="E8" s="247"/>
      <c r="F8" s="242"/>
      <c r="G8" s="242"/>
    </row>
    <row r="9" spans="1:7" ht="12.75">
      <c r="A9" s="241" t="s">
        <v>288</v>
      </c>
      <c r="B9" s="242"/>
      <c r="C9" s="328" t="str">
        <f>'761'!C9</f>
        <v>…………………………..</v>
      </c>
      <c r="D9" s="247"/>
      <c r="E9" s="247"/>
      <c r="F9" s="242"/>
      <c r="G9" s="242"/>
    </row>
    <row r="10" spans="1:7" ht="12.75">
      <c r="A10" s="135"/>
      <c r="B10" s="242"/>
      <c r="C10" s="242"/>
      <c r="D10" s="242"/>
      <c r="E10" s="242"/>
      <c r="F10" s="242"/>
      <c r="G10" s="242"/>
    </row>
    <row r="11" spans="1:7" s="142" customFormat="1" ht="13.5" thickBot="1">
      <c r="A11" s="674"/>
      <c r="B11" s="675"/>
      <c r="C11" s="382"/>
      <c r="D11" s="135"/>
      <c r="E11" s="347"/>
      <c r="F11" s="135"/>
      <c r="G11" s="382"/>
    </row>
    <row r="12" spans="1:7" ht="28.5" customHeight="1">
      <c r="A12" s="383" t="s">
        <v>126</v>
      </c>
      <c r="B12" s="676" t="s">
        <v>199</v>
      </c>
      <c r="C12" s="690"/>
      <c r="D12" s="351" t="s">
        <v>200</v>
      </c>
      <c r="E12" s="351" t="s">
        <v>141</v>
      </c>
      <c r="F12" s="352" t="s">
        <v>142</v>
      </c>
      <c r="G12" s="351" t="s">
        <v>201</v>
      </c>
    </row>
    <row r="13" spans="1:7" ht="12.75">
      <c r="A13" s="122"/>
      <c r="B13" s="164"/>
      <c r="C13" s="165"/>
      <c r="D13" s="124"/>
      <c r="E13" s="132"/>
      <c r="F13" s="123"/>
      <c r="G13" s="105">
        <v>0</v>
      </c>
    </row>
    <row r="14" spans="1:7" ht="12.75">
      <c r="A14" s="122"/>
      <c r="B14" s="164"/>
      <c r="C14" s="165"/>
      <c r="D14" s="124"/>
      <c r="E14" s="132"/>
      <c r="F14" s="123"/>
      <c r="G14" s="105">
        <v>0</v>
      </c>
    </row>
    <row r="15" spans="1:7" ht="12.75">
      <c r="A15" s="122"/>
      <c r="B15" s="164"/>
      <c r="C15" s="165"/>
      <c r="D15" s="124"/>
      <c r="E15" s="132"/>
      <c r="F15" s="123"/>
      <c r="G15" s="105">
        <v>0</v>
      </c>
    </row>
    <row r="16" spans="1:7" ht="12.75">
      <c r="A16" s="122"/>
      <c r="B16" s="164"/>
      <c r="C16" s="165"/>
      <c r="D16" s="124"/>
      <c r="E16" s="132"/>
      <c r="F16" s="123"/>
      <c r="G16" s="105">
        <v>0</v>
      </c>
    </row>
    <row r="17" spans="1:7" ht="12.75">
      <c r="A17" s="122"/>
      <c r="B17" s="164"/>
      <c r="C17" s="165"/>
      <c r="D17" s="124"/>
      <c r="E17" s="132"/>
      <c r="F17" s="123"/>
      <c r="G17" s="105">
        <v>0</v>
      </c>
    </row>
    <row r="18" spans="1:7" ht="12.75">
      <c r="A18" s="122"/>
      <c r="B18" s="164"/>
      <c r="C18" s="165"/>
      <c r="D18" s="124"/>
      <c r="E18" s="132"/>
      <c r="F18" s="123"/>
      <c r="G18" s="105">
        <v>0</v>
      </c>
    </row>
    <row r="19" spans="1:7" ht="12.75">
      <c r="A19" s="122"/>
      <c r="B19" s="164"/>
      <c r="C19" s="165"/>
      <c r="D19" s="124"/>
      <c r="E19" s="132"/>
      <c r="F19" s="123"/>
      <c r="G19" s="105">
        <v>0</v>
      </c>
    </row>
    <row r="20" spans="1:7" ht="12.75">
      <c r="A20" s="122"/>
      <c r="B20" s="164"/>
      <c r="C20" s="165"/>
      <c r="D20" s="124"/>
      <c r="E20" s="132"/>
      <c r="F20" s="123"/>
      <c r="G20" s="105">
        <v>0</v>
      </c>
    </row>
    <row r="21" spans="1:7" ht="12.75">
      <c r="A21" s="122"/>
      <c r="B21" s="164"/>
      <c r="C21" s="165"/>
      <c r="D21" s="124"/>
      <c r="E21" s="132"/>
      <c r="F21" s="123"/>
      <c r="G21" s="105">
        <v>0</v>
      </c>
    </row>
    <row r="22" spans="1:8" ht="13.5" thickBot="1">
      <c r="A22" s="43" t="s">
        <v>139</v>
      </c>
      <c r="B22" s="161"/>
      <c r="C22" s="161"/>
      <c r="D22" s="161"/>
      <c r="E22" s="161"/>
      <c r="F22" s="156"/>
      <c r="G22" s="188">
        <f>SUM(G13:G21)</f>
        <v>0</v>
      </c>
      <c r="H22" s="542">
        <f>IF(G22="Check Rules!!!",'300'!D82,"")</f>
      </c>
    </row>
    <row r="23" spans="1:6" ht="12.75">
      <c r="A23" s="9"/>
      <c r="B23" s="9" t="s">
        <v>359</v>
      </c>
      <c r="C23" s="26"/>
      <c r="D23" s="27"/>
      <c r="E23" s="9"/>
      <c r="F23" s="9"/>
    </row>
    <row r="24" spans="1:6" ht="12.75">
      <c r="A24" s="9"/>
      <c r="B24" s="9"/>
      <c r="C24" s="26"/>
      <c r="D24" s="27"/>
      <c r="E24" s="9"/>
      <c r="F24" s="9"/>
    </row>
    <row r="25" spans="1:6" ht="12.75">
      <c r="A25" s="2"/>
      <c r="B25" s="2"/>
      <c r="C25" s="2"/>
      <c r="D25" s="2"/>
      <c r="E25" s="2"/>
      <c r="F25" s="2"/>
    </row>
    <row r="26" spans="1:7" ht="15">
      <c r="A26" s="7" t="s">
        <v>435</v>
      </c>
      <c r="B26" s="2"/>
      <c r="D26" s="149"/>
      <c r="E26" s="149" t="s">
        <v>436</v>
      </c>
      <c r="F26" s="415"/>
      <c r="G26" s="415"/>
    </row>
    <row r="27" spans="1:7" ht="15">
      <c r="A27" s="7" t="s">
        <v>114</v>
      </c>
      <c r="B27" s="2"/>
      <c r="D27" s="149"/>
      <c r="E27" s="149" t="s">
        <v>114</v>
      </c>
      <c r="F27" s="415"/>
      <c r="G27" s="415"/>
    </row>
    <row r="28" spans="1:4" ht="12.75">
      <c r="A28" s="23"/>
      <c r="B28" s="23"/>
      <c r="C28" s="2"/>
      <c r="D28" s="2"/>
    </row>
  </sheetData>
  <sheetProtection password="EF22" sheet="1"/>
  <mergeCells count="2">
    <mergeCell ref="A11:B11"/>
    <mergeCell ref="B12:C12"/>
  </mergeCells>
  <conditionalFormatting sqref="G22">
    <cfRule type="cellIs" priority="1" dxfId="0" operator="equal" stopIfTrue="1">
      <formula>"Check Rules!!!"</formula>
    </cfRule>
  </conditionalFormatting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">
      <selection activeCell="E26" sqref="E26:F26"/>
    </sheetView>
  </sheetViews>
  <sheetFormatPr defaultColWidth="9.140625" defaultRowHeight="15"/>
  <cols>
    <col min="1" max="1" width="6.421875" style="17" customWidth="1"/>
    <col min="2" max="2" width="15.57421875" style="17" customWidth="1"/>
    <col min="3" max="3" width="26.8515625" style="17" customWidth="1"/>
    <col min="4" max="4" width="12.57421875" style="17" customWidth="1"/>
    <col min="5" max="5" width="13.57421875" style="17" customWidth="1"/>
    <col min="6" max="6" width="16.28125" style="17" customWidth="1"/>
    <col min="7" max="7" width="14.421875" style="17" customWidth="1"/>
    <col min="8" max="8" width="11.28125" style="17" customWidth="1"/>
    <col min="9" max="16384" width="9.140625" style="17" customWidth="1"/>
  </cols>
  <sheetData>
    <row r="1" spans="1:5" ht="12.75">
      <c r="A1" s="241" t="s">
        <v>284</v>
      </c>
      <c r="B1" s="242"/>
      <c r="C1" s="328" t="str">
        <f>'762'!B1</f>
        <v>…………….</v>
      </c>
      <c r="D1" s="57"/>
      <c r="E1" s="57"/>
    </row>
    <row r="2" spans="1:5" ht="12.75">
      <c r="A2" s="241" t="s">
        <v>285</v>
      </c>
      <c r="B2" s="242"/>
      <c r="C2" s="328" t="str">
        <f>'762'!B2</f>
        <v>ABC Microfinance Bank Limited</v>
      </c>
      <c r="D2" s="57"/>
      <c r="E2" s="57"/>
    </row>
    <row r="3" spans="1:5" ht="12.75">
      <c r="A3" s="241" t="s">
        <v>282</v>
      </c>
      <c r="B3" s="242"/>
      <c r="C3" s="329" t="s">
        <v>310</v>
      </c>
      <c r="D3" s="57"/>
      <c r="E3" s="57"/>
    </row>
    <row r="4" spans="1:5" ht="12.75">
      <c r="A4" s="241" t="s">
        <v>283</v>
      </c>
      <c r="B4" s="242"/>
      <c r="C4" s="378" t="s">
        <v>387</v>
      </c>
      <c r="D4" s="157"/>
      <c r="E4" s="157"/>
    </row>
    <row r="5" spans="1:5" ht="12.75">
      <c r="A5" s="241" t="s">
        <v>294</v>
      </c>
      <c r="B5" s="242"/>
      <c r="C5" s="332" t="str">
        <f>'762'!B5</f>
        <v>31/12/2009</v>
      </c>
      <c r="D5" s="57"/>
      <c r="E5" s="57"/>
    </row>
    <row r="6" spans="1:5" ht="12.75">
      <c r="A6" s="241" t="s">
        <v>293</v>
      </c>
      <c r="B6" s="242"/>
      <c r="C6" s="328" t="str">
        <f>'762'!B6</f>
        <v>………………………………………………………</v>
      </c>
      <c r="D6" s="57"/>
      <c r="E6" s="57"/>
    </row>
    <row r="7" spans="1:5" ht="12.75">
      <c r="A7" s="241" t="s">
        <v>286</v>
      </c>
      <c r="B7" s="242"/>
      <c r="C7" s="328" t="str">
        <f>'762'!B7</f>
        <v>…………….</v>
      </c>
      <c r="D7" s="57"/>
      <c r="E7" s="57"/>
    </row>
    <row r="8" spans="1:5" ht="12.75">
      <c r="A8" s="241" t="s">
        <v>287</v>
      </c>
      <c r="B8" s="242"/>
      <c r="C8" s="328" t="str">
        <f>'762'!B8</f>
        <v>…………………………………………</v>
      </c>
      <c r="D8" s="57"/>
      <c r="E8" s="57"/>
    </row>
    <row r="9" spans="1:5" ht="12.75">
      <c r="A9" s="241" t="s">
        <v>288</v>
      </c>
      <c r="B9" s="242"/>
      <c r="C9" s="328" t="str">
        <f>'762'!B9</f>
        <v>…………………………..</v>
      </c>
      <c r="D9" s="57"/>
      <c r="E9" s="57"/>
    </row>
    <row r="10" spans="1:3" ht="12.75">
      <c r="A10" s="135"/>
      <c r="B10" s="365"/>
      <c r="C10" s="242"/>
    </row>
    <row r="11" spans="1:7" s="142" customFormat="1" ht="13.5" thickBot="1">
      <c r="A11" s="691"/>
      <c r="B11" s="692"/>
      <c r="D11" s="9"/>
      <c r="E11" s="135"/>
      <c r="F11" s="9"/>
      <c r="G11" s="9"/>
    </row>
    <row r="12" spans="1:8" ht="69" customHeight="1">
      <c r="A12" s="11" t="s">
        <v>126</v>
      </c>
      <c r="B12" s="695" t="s">
        <v>185</v>
      </c>
      <c r="C12" s="696"/>
      <c r="D12" s="10" t="s">
        <v>200</v>
      </c>
      <c r="E12" s="10" t="s">
        <v>202</v>
      </c>
      <c r="F12" s="10" t="s">
        <v>203</v>
      </c>
      <c r="G12" s="10" t="s">
        <v>402</v>
      </c>
      <c r="H12" s="10" t="s">
        <v>204</v>
      </c>
    </row>
    <row r="13" spans="1:8" ht="12.75">
      <c r="A13" s="122"/>
      <c r="B13" s="164"/>
      <c r="C13" s="165"/>
      <c r="D13" s="124"/>
      <c r="E13" s="124"/>
      <c r="F13" s="126"/>
      <c r="G13" s="105"/>
      <c r="H13" s="105"/>
    </row>
    <row r="14" spans="1:8" ht="12.75">
      <c r="A14" s="122"/>
      <c r="B14" s="164"/>
      <c r="C14" s="165"/>
      <c r="D14" s="124"/>
      <c r="E14" s="124"/>
      <c r="F14" s="126"/>
      <c r="G14" s="105"/>
      <c r="H14" s="105"/>
    </row>
    <row r="15" spans="1:8" ht="12.75">
      <c r="A15" s="122"/>
      <c r="B15" s="164"/>
      <c r="C15" s="165"/>
      <c r="D15" s="124"/>
      <c r="E15" s="124"/>
      <c r="F15" s="126"/>
      <c r="G15" s="105"/>
      <c r="H15" s="105"/>
    </row>
    <row r="16" spans="1:8" ht="12.75">
      <c r="A16" s="122"/>
      <c r="B16" s="164"/>
      <c r="C16" s="165"/>
      <c r="D16" s="124"/>
      <c r="E16" s="124"/>
      <c r="F16" s="126"/>
      <c r="G16" s="105"/>
      <c r="H16" s="105"/>
    </row>
    <row r="17" spans="1:8" ht="12.75">
      <c r="A17" s="122"/>
      <c r="B17" s="164"/>
      <c r="C17" s="165"/>
      <c r="D17" s="124"/>
      <c r="E17" s="124"/>
      <c r="F17" s="126"/>
      <c r="G17" s="105"/>
      <c r="H17" s="105"/>
    </row>
    <row r="18" spans="1:8" ht="12.75">
      <c r="A18" s="122"/>
      <c r="B18" s="164"/>
      <c r="C18" s="165"/>
      <c r="D18" s="124"/>
      <c r="E18" s="124"/>
      <c r="F18" s="126"/>
      <c r="G18" s="105"/>
      <c r="H18" s="105"/>
    </row>
    <row r="19" spans="1:8" ht="12.75">
      <c r="A19" s="122"/>
      <c r="B19" s="164"/>
      <c r="C19" s="165"/>
      <c r="D19" s="124"/>
      <c r="E19" s="124"/>
      <c r="F19" s="126"/>
      <c r="G19" s="105"/>
      <c r="H19" s="105"/>
    </row>
    <row r="20" spans="1:8" ht="12.75">
      <c r="A20" s="122"/>
      <c r="B20" s="164"/>
      <c r="C20" s="165"/>
      <c r="D20" s="124"/>
      <c r="E20" s="124"/>
      <c r="F20" s="126"/>
      <c r="G20" s="105"/>
      <c r="H20" s="105"/>
    </row>
    <row r="21" spans="1:8" ht="12.75">
      <c r="A21" s="122"/>
      <c r="B21" s="164"/>
      <c r="C21" s="165"/>
      <c r="D21" s="124"/>
      <c r="E21" s="124"/>
      <c r="F21" s="126"/>
      <c r="G21" s="105"/>
      <c r="H21" s="105"/>
    </row>
    <row r="22" spans="1:9" ht="13.5" thickBot="1">
      <c r="A22" s="43"/>
      <c r="B22" s="693" t="s">
        <v>139</v>
      </c>
      <c r="C22" s="694"/>
      <c r="D22" s="694"/>
      <c r="E22" s="166"/>
      <c r="F22" s="188">
        <f>SUM(G13:G21)</f>
        <v>0</v>
      </c>
      <c r="G22" s="188">
        <f>SUM(H13:H21)</f>
        <v>0</v>
      </c>
      <c r="H22" s="188">
        <f>SUM(H13:H21)</f>
        <v>0</v>
      </c>
      <c r="I22" s="543"/>
    </row>
    <row r="23" spans="1:7" ht="12.75">
      <c r="A23" s="2"/>
      <c r="B23" s="2"/>
      <c r="C23" s="2"/>
      <c r="D23" s="2"/>
      <c r="E23" s="2"/>
      <c r="F23" s="518">
        <f>IF(F22="Check Rules!!!",'300'!D98,"")</f>
      </c>
      <c r="G23" s="2"/>
    </row>
    <row r="24" spans="1:7" s="142" customFormat="1" ht="12.75">
      <c r="A24" s="9"/>
      <c r="B24" s="9"/>
      <c r="C24" s="9"/>
      <c r="D24" s="9"/>
      <c r="E24" s="9"/>
      <c r="F24" s="417"/>
      <c r="G24" s="9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7" t="s">
        <v>414</v>
      </c>
      <c r="B26" s="2"/>
      <c r="C26" s="346"/>
      <c r="D26" s="346"/>
      <c r="E26" s="563" t="s">
        <v>450</v>
      </c>
      <c r="F26" s="563"/>
      <c r="G26" s="2"/>
    </row>
    <row r="27" spans="1:7" ht="12.75">
      <c r="A27" s="7" t="s">
        <v>114</v>
      </c>
      <c r="B27" s="2"/>
      <c r="C27" s="346"/>
      <c r="D27" s="346"/>
      <c r="E27" s="563" t="s">
        <v>114</v>
      </c>
      <c r="F27" s="563"/>
      <c r="G27" s="2"/>
    </row>
    <row r="28" spans="1:4" ht="12.75">
      <c r="A28" s="23"/>
      <c r="B28" s="23"/>
      <c r="C28" s="2"/>
      <c r="D28" s="2"/>
    </row>
  </sheetData>
  <sheetProtection password="EF22" sheet="1"/>
  <mergeCells count="5">
    <mergeCell ref="E27:F27"/>
    <mergeCell ref="A11:B11"/>
    <mergeCell ref="B22:D22"/>
    <mergeCell ref="E26:F26"/>
    <mergeCell ref="B12:C12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D24" sqref="D24"/>
    </sheetView>
  </sheetViews>
  <sheetFormatPr defaultColWidth="9.140625" defaultRowHeight="15"/>
  <cols>
    <col min="1" max="1" width="5.140625" style="17" customWidth="1"/>
    <col min="2" max="2" width="24.8515625" style="17" customWidth="1"/>
    <col min="3" max="3" width="42.8515625" style="17" customWidth="1"/>
    <col min="4" max="4" width="14.7109375" style="17" bestFit="1" customWidth="1"/>
    <col min="5" max="5" width="11.00390625" style="17" customWidth="1"/>
    <col min="6" max="16384" width="9.140625" style="17" customWidth="1"/>
  </cols>
  <sheetData>
    <row r="1" spans="1:4" ht="12.75">
      <c r="A1" s="241" t="s">
        <v>284</v>
      </c>
      <c r="B1" s="242"/>
      <c r="C1" s="246" t="str">
        <f>'642'!C1</f>
        <v>…………….</v>
      </c>
      <c r="D1" s="242"/>
    </row>
    <row r="2" spans="1:4" ht="12.75">
      <c r="A2" s="241" t="s">
        <v>285</v>
      </c>
      <c r="B2" s="242"/>
      <c r="C2" s="246" t="str">
        <f>'642'!C2</f>
        <v>ABC Microfinance Bank Limited</v>
      </c>
      <c r="D2" s="242"/>
    </row>
    <row r="3" spans="1:4" ht="12.75">
      <c r="A3" s="241" t="s">
        <v>282</v>
      </c>
      <c r="B3" s="242"/>
      <c r="C3" s="314" t="s">
        <v>311</v>
      </c>
      <c r="D3" s="242"/>
    </row>
    <row r="4" spans="1:4" ht="12.75">
      <c r="A4" s="241" t="s">
        <v>283</v>
      </c>
      <c r="B4" s="242"/>
      <c r="C4" s="315" t="s">
        <v>385</v>
      </c>
      <c r="D4" s="242"/>
    </row>
    <row r="5" spans="1:4" ht="12.75">
      <c r="A5" s="241" t="s">
        <v>294</v>
      </c>
      <c r="B5" s="242"/>
      <c r="C5" s="334" t="str">
        <f>'642'!C5</f>
        <v>31/12/2009</v>
      </c>
      <c r="D5" s="242"/>
    </row>
    <row r="6" spans="1:4" ht="12.75">
      <c r="A6" s="241" t="s">
        <v>293</v>
      </c>
      <c r="B6" s="242"/>
      <c r="C6" s="246" t="str">
        <f>'642'!C6</f>
        <v>………………………………………………………</v>
      </c>
      <c r="D6" s="242"/>
    </row>
    <row r="7" spans="1:4" ht="12.75">
      <c r="A7" s="241" t="s">
        <v>286</v>
      </c>
      <c r="B7" s="242"/>
      <c r="C7" s="246" t="str">
        <f>'642'!C7</f>
        <v>…………….</v>
      </c>
      <c r="D7" s="242"/>
    </row>
    <row r="8" spans="1:4" ht="12.75">
      <c r="A8" s="241" t="s">
        <v>287</v>
      </c>
      <c r="B8" s="242"/>
      <c r="C8" s="246" t="str">
        <f>'642'!C8</f>
        <v>…………………………………………</v>
      </c>
      <c r="D8" s="242"/>
    </row>
    <row r="9" spans="1:4" ht="12.75">
      <c r="A9" s="241" t="s">
        <v>288</v>
      </c>
      <c r="B9" s="242"/>
      <c r="C9" s="246" t="str">
        <f>'642'!C9</f>
        <v>…………………………..</v>
      </c>
      <c r="D9" s="242"/>
    </row>
    <row r="10" spans="1:4" ht="12.75">
      <c r="A10" s="242"/>
      <c r="B10" s="242"/>
      <c r="C10" s="242"/>
      <c r="D10" s="242"/>
    </row>
    <row r="11" spans="1:4" s="142" customFormat="1" ht="13.5" thickBot="1">
      <c r="A11" s="697"/>
      <c r="B11" s="698"/>
      <c r="C11" s="135"/>
      <c r="D11" s="135"/>
    </row>
    <row r="12" spans="1:4" ht="26.25" thickBot="1">
      <c r="A12" s="325" t="s">
        <v>126</v>
      </c>
      <c r="B12" s="585" t="s">
        <v>167</v>
      </c>
      <c r="C12" s="660"/>
      <c r="D12" s="327" t="s">
        <v>205</v>
      </c>
    </row>
    <row r="13" spans="1:4" ht="12.75">
      <c r="A13" s="119"/>
      <c r="B13" s="576"/>
      <c r="C13" s="661"/>
      <c r="D13" s="120"/>
    </row>
    <row r="14" spans="1:4" ht="12.75">
      <c r="A14" s="69"/>
      <c r="B14" s="570"/>
      <c r="C14" s="657"/>
      <c r="D14" s="120"/>
    </row>
    <row r="15" spans="1:4" ht="12.75">
      <c r="A15" s="69"/>
      <c r="B15" s="570"/>
      <c r="C15" s="657"/>
      <c r="D15" s="120"/>
    </row>
    <row r="16" spans="1:4" ht="12.75">
      <c r="A16" s="69"/>
      <c r="B16" s="570"/>
      <c r="C16" s="657"/>
      <c r="D16" s="120"/>
    </row>
    <row r="17" spans="1:4" ht="12.75">
      <c r="A17" s="69"/>
      <c r="B17" s="570"/>
      <c r="C17" s="657"/>
      <c r="D17" s="120"/>
    </row>
    <row r="18" spans="1:4" ht="12.75">
      <c r="A18" s="69"/>
      <c r="B18" s="570"/>
      <c r="C18" s="657"/>
      <c r="D18" s="120"/>
    </row>
    <row r="19" spans="1:4" ht="12.75">
      <c r="A19" s="69"/>
      <c r="B19" s="570"/>
      <c r="C19" s="657"/>
      <c r="D19" s="120"/>
    </row>
    <row r="20" spans="1:4" ht="12.75">
      <c r="A20" s="69"/>
      <c r="B20" s="570"/>
      <c r="C20" s="657"/>
      <c r="D20" s="120"/>
    </row>
    <row r="21" spans="1:4" ht="12.75">
      <c r="A21" s="69"/>
      <c r="B21" s="570"/>
      <c r="C21" s="657"/>
      <c r="D21" s="120"/>
    </row>
    <row r="22" spans="1:4" ht="12.75">
      <c r="A22" s="69"/>
      <c r="B22" s="570"/>
      <c r="C22" s="657"/>
      <c r="D22" s="120"/>
    </row>
    <row r="23" spans="1:4" ht="12.75">
      <c r="A23" s="69"/>
      <c r="B23" s="570"/>
      <c r="C23" s="657"/>
      <c r="D23" s="120"/>
    </row>
    <row r="24" spans="1:5" ht="13.5" thickBot="1">
      <c r="A24" s="38"/>
      <c r="B24" s="662" t="s">
        <v>122</v>
      </c>
      <c r="C24" s="663"/>
      <c r="D24" s="187">
        <f>SUM(D13:D23)</f>
        <v>0</v>
      </c>
      <c r="E24" s="542"/>
    </row>
    <row r="25" spans="1:4" ht="12.75">
      <c r="A25" s="28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7" t="s">
        <v>451</v>
      </c>
      <c r="B28" s="2"/>
      <c r="C28" s="563" t="s">
        <v>443</v>
      </c>
      <c r="D28" s="563"/>
    </row>
    <row r="29" spans="1:4" ht="12.75">
      <c r="A29" s="7" t="s">
        <v>114</v>
      </c>
      <c r="B29" s="2"/>
      <c r="C29" s="563" t="s">
        <v>114</v>
      </c>
      <c r="D29" s="563"/>
    </row>
    <row r="30" spans="1:4" ht="12.75">
      <c r="A30" s="23"/>
      <c r="B30" s="23"/>
      <c r="C30" s="2"/>
      <c r="D30" s="2"/>
    </row>
  </sheetData>
  <sheetProtection password="EF22" sheet="1"/>
  <mergeCells count="16">
    <mergeCell ref="B15:C15"/>
    <mergeCell ref="B16:C16"/>
    <mergeCell ref="B20:C20"/>
    <mergeCell ref="B17:C17"/>
    <mergeCell ref="A11:B11"/>
    <mergeCell ref="B12:C12"/>
    <mergeCell ref="B13:C13"/>
    <mergeCell ref="B14:C14"/>
    <mergeCell ref="B18:C18"/>
    <mergeCell ref="B19:C19"/>
    <mergeCell ref="C28:D28"/>
    <mergeCell ref="C29:D29"/>
    <mergeCell ref="B23:C23"/>
    <mergeCell ref="B24:C24"/>
    <mergeCell ref="B21:C21"/>
    <mergeCell ref="B22:C22"/>
  </mergeCells>
  <conditionalFormatting sqref="D24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D13:D23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zoomScalePageLayoutView="0" workbookViewId="0" topLeftCell="A4">
      <selection activeCell="D23" sqref="D23"/>
    </sheetView>
  </sheetViews>
  <sheetFormatPr defaultColWidth="9.140625" defaultRowHeight="15"/>
  <cols>
    <col min="1" max="1" width="4.8515625" style="17" customWidth="1"/>
    <col min="2" max="2" width="17.7109375" style="17" customWidth="1"/>
    <col min="3" max="3" width="34.57421875" style="17" customWidth="1"/>
    <col min="4" max="4" width="15.7109375" style="17" customWidth="1"/>
    <col min="5" max="16384" width="9.140625" style="17" customWidth="1"/>
  </cols>
  <sheetData>
    <row r="1" spans="1:4" ht="12.75">
      <c r="A1" s="241" t="s">
        <v>284</v>
      </c>
      <c r="B1" s="242"/>
      <c r="C1" s="328" t="str">
        <f>'651'!C1</f>
        <v>…………….</v>
      </c>
      <c r="D1" s="242"/>
    </row>
    <row r="2" spans="1:4" ht="12.75">
      <c r="A2" s="241" t="s">
        <v>285</v>
      </c>
      <c r="B2" s="242"/>
      <c r="C2" s="328" t="str">
        <f>'651'!C2</f>
        <v>ABC Microfinance Bank Limited</v>
      </c>
      <c r="D2" s="242"/>
    </row>
    <row r="3" spans="1:4" ht="12.75">
      <c r="A3" s="241" t="s">
        <v>282</v>
      </c>
      <c r="B3" s="242"/>
      <c r="C3" s="329" t="s">
        <v>312</v>
      </c>
      <c r="D3" s="242"/>
    </row>
    <row r="4" spans="1:4" ht="12.75">
      <c r="A4" s="241" t="s">
        <v>283</v>
      </c>
      <c r="B4" s="242"/>
      <c r="C4" s="330" t="s">
        <v>386</v>
      </c>
      <c r="D4" s="242"/>
    </row>
    <row r="5" spans="1:4" ht="12.75">
      <c r="A5" s="241" t="s">
        <v>294</v>
      </c>
      <c r="B5" s="242"/>
      <c r="C5" s="332" t="str">
        <f>'651'!C5</f>
        <v>31/12/2009</v>
      </c>
      <c r="D5" s="242"/>
    </row>
    <row r="6" spans="1:4" ht="12.75">
      <c r="A6" s="241" t="s">
        <v>293</v>
      </c>
      <c r="B6" s="242"/>
      <c r="C6" s="328" t="str">
        <f>'651'!C6</f>
        <v>………………………………………………………</v>
      </c>
      <c r="D6" s="242"/>
    </row>
    <row r="7" spans="1:4" ht="12.75">
      <c r="A7" s="241" t="s">
        <v>286</v>
      </c>
      <c r="B7" s="242"/>
      <c r="C7" s="328" t="str">
        <f>'651'!C7</f>
        <v>…………….</v>
      </c>
      <c r="D7" s="242"/>
    </row>
    <row r="8" spans="1:4" ht="12.75">
      <c r="A8" s="241" t="s">
        <v>287</v>
      </c>
      <c r="B8" s="242"/>
      <c r="C8" s="328" t="str">
        <f>'651'!C8</f>
        <v>…………………………………………</v>
      </c>
      <c r="D8" s="242"/>
    </row>
    <row r="9" spans="1:4" ht="12.75">
      <c r="A9" s="241" t="s">
        <v>288</v>
      </c>
      <c r="B9" s="242"/>
      <c r="C9" s="328" t="str">
        <f>'651'!C9</f>
        <v>…………………………..</v>
      </c>
      <c r="D9" s="242"/>
    </row>
    <row r="10" spans="1:4" ht="13.5" thickBot="1">
      <c r="A10" s="242"/>
      <c r="B10" s="242"/>
      <c r="C10" s="242"/>
      <c r="D10" s="242"/>
    </row>
    <row r="11" spans="1:4" ht="26.25" thickBot="1">
      <c r="A11" s="325" t="s">
        <v>126</v>
      </c>
      <c r="B11" s="585" t="s">
        <v>206</v>
      </c>
      <c r="C11" s="699"/>
      <c r="D11" s="327" t="s">
        <v>205</v>
      </c>
    </row>
    <row r="12" spans="1:4" ht="15">
      <c r="A12" s="119"/>
      <c r="B12" s="576"/>
      <c r="C12" s="700"/>
      <c r="D12" s="120"/>
    </row>
    <row r="13" spans="1:4" ht="15">
      <c r="A13" s="69"/>
      <c r="B13" s="570"/>
      <c r="C13" s="701"/>
      <c r="D13" s="120"/>
    </row>
    <row r="14" spans="1:4" ht="15">
      <c r="A14" s="69"/>
      <c r="B14" s="570"/>
      <c r="C14" s="701"/>
      <c r="D14" s="120"/>
    </row>
    <row r="15" spans="1:4" ht="15">
      <c r="A15" s="69"/>
      <c r="B15" s="570"/>
      <c r="C15" s="701"/>
      <c r="D15" s="120"/>
    </row>
    <row r="16" spans="1:4" ht="15">
      <c r="A16" s="69"/>
      <c r="B16" s="570"/>
      <c r="C16" s="701"/>
      <c r="D16" s="120"/>
    </row>
    <row r="17" spans="1:4" ht="15">
      <c r="A17" s="69"/>
      <c r="B17" s="570"/>
      <c r="C17" s="701"/>
      <c r="D17" s="120"/>
    </row>
    <row r="18" spans="1:4" ht="15">
      <c r="A18" s="69"/>
      <c r="B18" s="570"/>
      <c r="C18" s="701"/>
      <c r="D18" s="120"/>
    </row>
    <row r="19" spans="1:4" ht="15">
      <c r="A19" s="69"/>
      <c r="B19" s="570"/>
      <c r="C19" s="701"/>
      <c r="D19" s="120"/>
    </row>
    <row r="20" spans="1:4" ht="15">
      <c r="A20" s="69"/>
      <c r="B20" s="570"/>
      <c r="C20" s="701"/>
      <c r="D20" s="120"/>
    </row>
    <row r="21" spans="1:4" ht="15">
      <c r="A21" s="69"/>
      <c r="B21" s="570"/>
      <c r="C21" s="701"/>
      <c r="D21" s="120"/>
    </row>
    <row r="22" spans="1:4" ht="15">
      <c r="A22" s="69"/>
      <c r="B22" s="570"/>
      <c r="C22" s="701"/>
      <c r="D22" s="120"/>
    </row>
    <row r="23" spans="1:4" ht="15.75" thickBot="1">
      <c r="A23" s="38"/>
      <c r="B23" s="662" t="s">
        <v>122</v>
      </c>
      <c r="C23" s="702"/>
      <c r="D23" s="187">
        <f>SUM(D12:D22)</f>
        <v>0</v>
      </c>
    </row>
    <row r="24" spans="1:4" ht="12.75">
      <c r="A24" s="28"/>
      <c r="B24" s="2"/>
      <c r="C24" s="2"/>
      <c r="D24" s="2"/>
    </row>
    <row r="25" spans="1:4" ht="12.75">
      <c r="A25" s="23"/>
      <c r="B25" s="2"/>
      <c r="C25" s="2"/>
      <c r="D25" s="2"/>
    </row>
    <row r="26" spans="1:4" ht="12.75">
      <c r="A26" s="9"/>
      <c r="B26" s="9"/>
      <c r="C26" s="27"/>
      <c r="D26" s="9"/>
    </row>
    <row r="27" spans="1:4" ht="12.75">
      <c r="A27" s="9"/>
      <c r="B27" s="9"/>
      <c r="C27" s="27"/>
      <c r="D27" s="9"/>
    </row>
    <row r="28" spans="1:4" ht="12.75">
      <c r="A28" s="7" t="s">
        <v>112</v>
      </c>
      <c r="B28" s="2"/>
      <c r="C28" s="563" t="s">
        <v>113</v>
      </c>
      <c r="D28" s="563"/>
    </row>
    <row r="29" spans="1:4" ht="12.75">
      <c r="A29" s="7" t="s">
        <v>114</v>
      </c>
      <c r="B29" s="2"/>
      <c r="C29" s="563" t="s">
        <v>114</v>
      </c>
      <c r="D29" s="563"/>
    </row>
    <row r="30" spans="1:4" ht="12.75">
      <c r="A30" s="23"/>
      <c r="B30" s="23"/>
      <c r="C30" s="2"/>
      <c r="D30" s="2"/>
    </row>
  </sheetData>
  <sheetProtection password="EF22" sheet="1"/>
  <mergeCells count="15">
    <mergeCell ref="C28:D28"/>
    <mergeCell ref="C29:D29"/>
    <mergeCell ref="B15:C15"/>
    <mergeCell ref="B23:C23"/>
    <mergeCell ref="B19:C19"/>
    <mergeCell ref="B16:C16"/>
    <mergeCell ref="B17:C17"/>
    <mergeCell ref="B18:C18"/>
    <mergeCell ref="B20:C20"/>
    <mergeCell ref="B11:C11"/>
    <mergeCell ref="B12:C12"/>
    <mergeCell ref="B13:C13"/>
    <mergeCell ref="B14:C14"/>
    <mergeCell ref="B21:C21"/>
    <mergeCell ref="B22:C22"/>
  </mergeCells>
  <printOptions/>
  <pageMargins left="0.7" right="0.7" top="0.75" bottom="0.75" header="0.3" footer="0.3"/>
  <pageSetup fitToHeight="1" fitToWidth="1" horizontalDpi="600" verticalDpi="600" orientation="portrait" r:id="rId1"/>
  <headerFooter>
    <oddFooter>&amp;L&amp;F &amp;A&amp;C&amp;P / 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C12" sqref="C12"/>
    </sheetView>
  </sheetViews>
  <sheetFormatPr defaultColWidth="9.140625" defaultRowHeight="15"/>
  <cols>
    <col min="1" max="1" width="21.7109375" style="17" customWidth="1"/>
    <col min="2" max="2" width="0.42578125" style="17" customWidth="1"/>
    <col min="3" max="3" width="12.421875" style="17" customWidth="1"/>
    <col min="4" max="4" width="12.00390625" style="17" bestFit="1" customWidth="1"/>
    <col min="5" max="5" width="12.28125" style="17" customWidth="1"/>
    <col min="6" max="6" width="12.7109375" style="17" customWidth="1"/>
    <col min="7" max="7" width="12.421875" style="17" customWidth="1"/>
    <col min="8" max="8" width="10.7109375" style="17" customWidth="1"/>
    <col min="9" max="9" width="14.421875" style="17" customWidth="1"/>
    <col min="10" max="16384" width="9.140625" style="17" customWidth="1"/>
  </cols>
  <sheetData>
    <row r="1" spans="1:4" ht="12.75">
      <c r="A1" s="49" t="s">
        <v>284</v>
      </c>
      <c r="B1" s="59" t="str">
        <f>'651'!C1</f>
        <v>…………….</v>
      </c>
      <c r="C1" s="61"/>
      <c r="D1" s="58"/>
    </row>
    <row r="2" spans="1:4" ht="12.75">
      <c r="A2" s="49" t="s">
        <v>285</v>
      </c>
      <c r="B2" s="59" t="str">
        <f>'651'!C2</f>
        <v>ABC Microfinance Bank Limited</v>
      </c>
      <c r="C2" s="61"/>
      <c r="D2" s="58"/>
    </row>
    <row r="3" spans="1:4" ht="12.75">
      <c r="A3" s="49" t="s">
        <v>282</v>
      </c>
      <c r="B3" s="148" t="s">
        <v>313</v>
      </c>
      <c r="C3" s="61"/>
      <c r="D3" s="58"/>
    </row>
    <row r="4" spans="1:4" ht="12.75">
      <c r="A4" s="49" t="s">
        <v>283</v>
      </c>
      <c r="B4" s="685" t="s">
        <v>390</v>
      </c>
      <c r="C4" s="686"/>
      <c r="D4" s="686"/>
    </row>
    <row r="5" spans="1:4" ht="12.75">
      <c r="A5" s="49" t="s">
        <v>294</v>
      </c>
      <c r="B5" s="62" t="str">
        <f>'933'!C5</f>
        <v>31/12/2009</v>
      </c>
      <c r="C5" s="61"/>
      <c r="D5" s="58"/>
    </row>
    <row r="6" spans="1:4" ht="12.75">
      <c r="A6" s="49" t="s">
        <v>293</v>
      </c>
      <c r="B6" s="59" t="str">
        <f>'651'!C6</f>
        <v>………………………………………………………</v>
      </c>
      <c r="C6" s="61"/>
      <c r="D6" s="58"/>
    </row>
    <row r="7" spans="1:4" ht="12.75">
      <c r="A7" s="49" t="s">
        <v>286</v>
      </c>
      <c r="B7" s="59" t="str">
        <f>'651'!C7</f>
        <v>…………….</v>
      </c>
      <c r="C7" s="61"/>
      <c r="D7" s="58"/>
    </row>
    <row r="8" spans="1:4" ht="12.75">
      <c r="A8" s="49" t="s">
        <v>287</v>
      </c>
      <c r="B8" s="59" t="str">
        <f>'651'!C8</f>
        <v>…………………………………………</v>
      </c>
      <c r="C8" s="61"/>
      <c r="D8" s="58"/>
    </row>
    <row r="9" spans="1:4" ht="12.75">
      <c r="A9" s="49" t="s">
        <v>288</v>
      </c>
      <c r="B9" s="59" t="str">
        <f>'651'!C9</f>
        <v>…………………………..</v>
      </c>
      <c r="C9" s="61"/>
      <c r="D9" s="58"/>
    </row>
    <row r="10" spans="1:4" ht="12.75">
      <c r="A10" s="9"/>
      <c r="B10" s="29"/>
      <c r="C10" s="29"/>
      <c r="D10" s="9"/>
    </row>
    <row r="11" spans="1:9" ht="13.5" thickBot="1">
      <c r="A11" s="707" t="s">
        <v>272</v>
      </c>
      <c r="B11" s="708"/>
      <c r="D11" s="2"/>
      <c r="E11" s="2"/>
      <c r="F11" s="9"/>
      <c r="G11" s="29"/>
      <c r="H11" s="29"/>
      <c r="I11" s="135"/>
    </row>
    <row r="12" spans="1:9" ht="39" thickBot="1">
      <c r="A12" s="709" t="s">
        <v>207</v>
      </c>
      <c r="B12" s="710"/>
      <c r="C12" s="117" t="s">
        <v>351</v>
      </c>
      <c r="D12" s="117" t="s">
        <v>352</v>
      </c>
      <c r="E12" s="117" t="s">
        <v>353</v>
      </c>
      <c r="F12" s="117" t="s">
        <v>354</v>
      </c>
      <c r="G12" s="117" t="s">
        <v>355</v>
      </c>
      <c r="H12" s="117" t="s">
        <v>356</v>
      </c>
      <c r="I12" s="118" t="s">
        <v>357</v>
      </c>
    </row>
    <row r="13" spans="1:9" ht="12.75">
      <c r="A13" s="711" t="s">
        <v>208</v>
      </c>
      <c r="B13" s="712"/>
      <c r="C13" s="112"/>
      <c r="D13" s="113"/>
      <c r="E13" s="113"/>
      <c r="F13" s="113"/>
      <c r="G13" s="114"/>
      <c r="H13" s="115"/>
      <c r="I13" s="116">
        <f>SUM(C13:H13)</f>
        <v>0</v>
      </c>
    </row>
    <row r="14" spans="1:9" ht="12.75">
      <c r="A14" s="706" t="s">
        <v>209</v>
      </c>
      <c r="B14" s="704"/>
      <c r="C14" s="104"/>
      <c r="D14" s="105"/>
      <c r="E14" s="105"/>
      <c r="F14" s="105"/>
      <c r="G14" s="109"/>
      <c r="H14" s="107"/>
      <c r="I14" s="108">
        <f>SUM(C14:H14)</f>
        <v>0</v>
      </c>
    </row>
    <row r="15" spans="1:9" ht="12.75">
      <c r="A15" s="705" t="s">
        <v>210</v>
      </c>
      <c r="B15" s="704"/>
      <c r="C15" s="104"/>
      <c r="D15" s="106"/>
      <c r="E15" s="106"/>
      <c r="F15" s="106"/>
      <c r="G15" s="109"/>
      <c r="H15" s="107"/>
      <c r="I15" s="108">
        <f>SUM(C15:H15)</f>
        <v>0</v>
      </c>
    </row>
    <row r="16" spans="1:9" ht="12.75">
      <c r="A16" s="703" t="s">
        <v>211</v>
      </c>
      <c r="B16" s="704"/>
      <c r="C16" s="110">
        <f>SUM(C13:C15)</f>
        <v>0</v>
      </c>
      <c r="D16" s="110">
        <f aca="true" t="shared" si="0" ref="D16:I16">SUM(D13:D15)</f>
        <v>0</v>
      </c>
      <c r="E16" s="110">
        <f t="shared" si="0"/>
        <v>0</v>
      </c>
      <c r="F16" s="110">
        <f t="shared" si="0"/>
        <v>0</v>
      </c>
      <c r="G16" s="110">
        <f t="shared" si="0"/>
        <v>0</v>
      </c>
      <c r="H16" s="110">
        <f t="shared" si="0"/>
        <v>0</v>
      </c>
      <c r="I16" s="110">
        <f t="shared" si="0"/>
        <v>0</v>
      </c>
    </row>
    <row r="17" spans="1:9" ht="12.75">
      <c r="A17" s="703" t="s">
        <v>212</v>
      </c>
      <c r="B17" s="704"/>
      <c r="C17" s="104"/>
      <c r="D17" s="106"/>
      <c r="E17" s="106"/>
      <c r="F17" s="106"/>
      <c r="G17" s="109"/>
      <c r="H17" s="107"/>
      <c r="I17" s="108">
        <f>SUM(C17:H17)</f>
        <v>0</v>
      </c>
    </row>
    <row r="18" spans="1:9" ht="12.75">
      <c r="A18" s="519" t="s">
        <v>213</v>
      </c>
      <c r="B18" s="520"/>
      <c r="C18" s="109"/>
      <c r="D18" s="109"/>
      <c r="E18" s="109"/>
      <c r="F18" s="109"/>
      <c r="G18" s="109"/>
      <c r="H18" s="107"/>
      <c r="I18" s="108">
        <f>SUM(C18:H18)</f>
        <v>0</v>
      </c>
    </row>
    <row r="19" spans="1:9" ht="12.75">
      <c r="A19" s="703" t="s">
        <v>214</v>
      </c>
      <c r="B19" s="704"/>
      <c r="C19" s="110">
        <f>SUM(C17:C18)</f>
        <v>0</v>
      </c>
      <c r="D19" s="110">
        <f aca="true" t="shared" si="1" ref="D19:I19">SUM(D17:D18)</f>
        <v>0</v>
      </c>
      <c r="E19" s="110">
        <f t="shared" si="1"/>
        <v>0</v>
      </c>
      <c r="F19" s="110">
        <f t="shared" si="1"/>
        <v>0</v>
      </c>
      <c r="G19" s="110">
        <f t="shared" si="1"/>
        <v>0</v>
      </c>
      <c r="H19" s="110">
        <f t="shared" si="1"/>
        <v>0</v>
      </c>
      <c r="I19" s="110">
        <f t="shared" si="1"/>
        <v>0</v>
      </c>
    </row>
    <row r="20" spans="1:9" ht="12.75">
      <c r="A20" s="703" t="s">
        <v>215</v>
      </c>
      <c r="B20" s="704"/>
      <c r="C20" s="104"/>
      <c r="D20" s="106"/>
      <c r="E20" s="106"/>
      <c r="F20" s="106"/>
      <c r="G20" s="109"/>
      <c r="H20" s="107"/>
      <c r="I20" s="108">
        <f>SUM(C20:H20)</f>
        <v>0</v>
      </c>
    </row>
    <row r="21" spans="1:9" ht="12.75">
      <c r="A21" s="703" t="s">
        <v>216</v>
      </c>
      <c r="B21" s="704"/>
      <c r="C21" s="110">
        <f aca="true" t="shared" si="2" ref="C21:H21">C16-C19-C20</f>
        <v>0</v>
      </c>
      <c r="D21" s="110">
        <f t="shared" si="2"/>
        <v>0</v>
      </c>
      <c r="E21" s="110">
        <f t="shared" si="2"/>
        <v>0</v>
      </c>
      <c r="F21" s="110">
        <f t="shared" si="2"/>
        <v>0</v>
      </c>
      <c r="G21" s="110">
        <f t="shared" si="2"/>
        <v>0</v>
      </c>
      <c r="H21" s="110">
        <f t="shared" si="2"/>
        <v>0</v>
      </c>
      <c r="I21" s="108">
        <f>SUM(C21:H21)</f>
        <v>0</v>
      </c>
    </row>
    <row r="22" spans="1:9" ht="12.75">
      <c r="A22" s="703" t="s">
        <v>217</v>
      </c>
      <c r="B22" s="704"/>
      <c r="C22" s="110">
        <f>C21</f>
        <v>0</v>
      </c>
      <c r="D22" s="111">
        <f>C21+D21</f>
        <v>0</v>
      </c>
      <c r="E22" s="111">
        <f>D22+E21</f>
        <v>0</v>
      </c>
      <c r="F22" s="111">
        <f>E22+F21</f>
        <v>0</v>
      </c>
      <c r="G22" s="111">
        <f>F22+G21</f>
        <v>0</v>
      </c>
      <c r="H22" s="108">
        <f>H21+G22</f>
        <v>0</v>
      </c>
      <c r="I22" s="108">
        <f>H22</f>
        <v>0</v>
      </c>
    </row>
    <row r="23" spans="1:9" ht="12.75">
      <c r="A23" s="2"/>
      <c r="B23" s="1" t="s">
        <v>359</v>
      </c>
      <c r="C23" s="1"/>
      <c r="D23" s="1"/>
      <c r="E23" s="1"/>
      <c r="F23" s="103"/>
      <c r="G23" s="21"/>
      <c r="H23" s="21"/>
      <c r="I23" s="21"/>
    </row>
    <row r="24" spans="1:9" ht="12.75">
      <c r="A24" s="2" t="s">
        <v>218</v>
      </c>
      <c r="B24" s="1"/>
      <c r="C24" s="1"/>
      <c r="D24" s="1"/>
      <c r="E24" s="1"/>
      <c r="F24" s="1"/>
      <c r="G24" s="21"/>
      <c r="H24" s="21"/>
      <c r="I24" s="21"/>
    </row>
    <row r="25" spans="1:9" ht="12.75">
      <c r="A25" s="2" t="s">
        <v>358</v>
      </c>
      <c r="D25" s="1"/>
      <c r="E25" s="1"/>
      <c r="F25" s="1"/>
      <c r="G25" s="21"/>
      <c r="H25" s="21"/>
      <c r="I25" s="21"/>
    </row>
    <row r="26" spans="1:9" ht="12.75">
      <c r="A26" s="7" t="s">
        <v>276</v>
      </c>
      <c r="B26" s="1"/>
      <c r="D26" s="1"/>
      <c r="E26" s="1"/>
      <c r="F26" s="1"/>
      <c r="G26" s="21"/>
      <c r="H26" s="21"/>
      <c r="I26" s="21"/>
    </row>
    <row r="27" spans="1:9" ht="12.75">
      <c r="A27" s="7" t="s">
        <v>277</v>
      </c>
      <c r="B27" s="1"/>
      <c r="D27" s="1"/>
      <c r="E27" s="1"/>
      <c r="F27" s="1"/>
      <c r="G27" s="21"/>
      <c r="H27" s="21"/>
      <c r="I27" s="21"/>
    </row>
    <row r="28" spans="1:9" ht="12.75">
      <c r="A28" s="7" t="s">
        <v>278</v>
      </c>
      <c r="B28" s="1"/>
      <c r="D28" s="1"/>
      <c r="E28" s="1"/>
      <c r="F28" s="1"/>
      <c r="G28" s="21"/>
      <c r="H28" s="21"/>
      <c r="I28" s="21"/>
    </row>
    <row r="29" spans="1:9" ht="12.75">
      <c r="A29" s="7" t="s">
        <v>279</v>
      </c>
      <c r="B29" s="1"/>
      <c r="D29" s="1"/>
      <c r="E29" s="1"/>
      <c r="F29" s="1"/>
      <c r="G29" s="21"/>
      <c r="H29" s="21"/>
      <c r="I29" s="2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7" t="s">
        <v>112</v>
      </c>
      <c r="B32" s="2"/>
      <c r="C32" s="563" t="s">
        <v>113</v>
      </c>
      <c r="D32" s="563"/>
      <c r="E32" s="2"/>
      <c r="F32" s="21"/>
      <c r="G32" s="21"/>
      <c r="H32" s="21"/>
      <c r="I32" s="21"/>
    </row>
    <row r="33" spans="1:4" ht="12.75">
      <c r="A33" s="7" t="s">
        <v>114</v>
      </c>
      <c r="B33" s="2"/>
      <c r="C33" s="563" t="s">
        <v>114</v>
      </c>
      <c r="D33" s="563"/>
    </row>
    <row r="34" spans="1:4" ht="12.75">
      <c r="A34" s="23"/>
      <c r="B34" s="23"/>
      <c r="C34" s="2"/>
      <c r="D34" s="2"/>
    </row>
  </sheetData>
  <sheetProtection password="EF22" sheet="1"/>
  <mergeCells count="14">
    <mergeCell ref="A15:B15"/>
    <mergeCell ref="B4:D4"/>
    <mergeCell ref="A14:B14"/>
    <mergeCell ref="A11:B11"/>
    <mergeCell ref="A12:B12"/>
    <mergeCell ref="A13:B13"/>
    <mergeCell ref="A19:B19"/>
    <mergeCell ref="A20:B20"/>
    <mergeCell ref="A16:B16"/>
    <mergeCell ref="A17:B17"/>
    <mergeCell ref="C32:D32"/>
    <mergeCell ref="C33:D33"/>
    <mergeCell ref="A21:B21"/>
    <mergeCell ref="A22:B22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  <ignoredErrors>
    <ignoredError sqref="B5:B9 B1:B2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AC40"/>
  <sheetViews>
    <sheetView showGridLines="0" zoomScalePageLayoutView="0" workbookViewId="0" topLeftCell="A9">
      <selection activeCell="F16" sqref="F16"/>
    </sheetView>
  </sheetViews>
  <sheetFormatPr defaultColWidth="9.140625" defaultRowHeight="15"/>
  <cols>
    <col min="1" max="1" width="22.7109375" style="17" customWidth="1"/>
    <col min="2" max="2" width="27.8515625" style="17" bestFit="1" customWidth="1"/>
    <col min="3" max="3" width="6.8515625" style="17" customWidth="1"/>
    <col min="4" max="4" width="13.7109375" style="17" customWidth="1"/>
    <col min="5" max="5" width="13.8515625" style="17" customWidth="1"/>
    <col min="6" max="16384" width="9.140625" style="17" customWidth="1"/>
  </cols>
  <sheetData>
    <row r="1" spans="1:5" ht="12.75">
      <c r="A1" s="241" t="s">
        <v>284</v>
      </c>
      <c r="B1" s="328" t="str">
        <f>'951'!C1</f>
        <v>…………….</v>
      </c>
      <c r="C1" s="328"/>
      <c r="D1" s="328"/>
      <c r="E1" s="328"/>
    </row>
    <row r="2" spans="1:5" ht="12.75">
      <c r="A2" s="241" t="s">
        <v>285</v>
      </c>
      <c r="B2" s="328" t="str">
        <f>'951'!C2</f>
        <v>ABC Microfinance Bank Limited</v>
      </c>
      <c r="C2" s="328"/>
      <c r="D2" s="328"/>
      <c r="E2" s="328"/>
    </row>
    <row r="3" spans="1:29" ht="12.75">
      <c r="A3" s="241" t="s">
        <v>283</v>
      </c>
      <c r="B3" s="684" t="s">
        <v>420</v>
      </c>
      <c r="C3" s="713"/>
      <c r="D3" s="713"/>
      <c r="E3" s="714"/>
      <c r="AC3" s="523"/>
    </row>
    <row r="4" spans="1:5" ht="12.75">
      <c r="A4" s="241" t="s">
        <v>282</v>
      </c>
      <c r="B4" s="328"/>
      <c r="C4" s="328"/>
      <c r="D4" s="328"/>
      <c r="E4" s="328"/>
    </row>
    <row r="5" spans="1:5" ht="12.75">
      <c r="A5" s="241" t="s">
        <v>294</v>
      </c>
      <c r="B5" s="332" t="str">
        <f>'933'!C5</f>
        <v>31/12/2009</v>
      </c>
      <c r="C5" s="328"/>
      <c r="D5" s="328"/>
      <c r="E5" s="328"/>
    </row>
    <row r="6" spans="1:5" ht="12.75">
      <c r="A6" s="241" t="s">
        <v>293</v>
      </c>
      <c r="B6" s="328" t="str">
        <f>'951'!C6</f>
        <v>………………………………………………………</v>
      </c>
      <c r="C6" s="328"/>
      <c r="D6" s="328"/>
      <c r="E6" s="328"/>
    </row>
    <row r="7" spans="1:5" ht="12.75">
      <c r="A7" s="241" t="s">
        <v>286</v>
      </c>
      <c r="B7" s="328" t="str">
        <f>'951'!C7</f>
        <v>…………….</v>
      </c>
      <c r="C7" s="328"/>
      <c r="D7" s="328"/>
      <c r="E7" s="328"/>
    </row>
    <row r="8" spans="1:5" ht="12.75">
      <c r="A8" s="241" t="s">
        <v>287</v>
      </c>
      <c r="B8" s="328" t="str">
        <f>'951'!C8</f>
        <v>…………………………………………</v>
      </c>
      <c r="C8" s="328"/>
      <c r="D8" s="328"/>
      <c r="E8" s="328"/>
    </row>
    <row r="9" spans="1:5" ht="12.75">
      <c r="A9" s="241" t="s">
        <v>288</v>
      </c>
      <c r="B9" s="328" t="str">
        <f>'951'!C9</f>
        <v>…………………………..</v>
      </c>
      <c r="C9" s="328"/>
      <c r="D9" s="328"/>
      <c r="E9" s="328"/>
    </row>
    <row r="10" ht="13.5" thickBot="1">
      <c r="A10" s="21"/>
    </row>
    <row r="11" spans="1:6" ht="13.5" thickBot="1">
      <c r="A11" s="717"/>
      <c r="B11" s="718"/>
      <c r="C11" s="718"/>
      <c r="D11" s="719"/>
      <c r="E11" s="37" t="s">
        <v>219</v>
      </c>
      <c r="F11" s="44" t="s">
        <v>220</v>
      </c>
    </row>
    <row r="12" spans="1:6" ht="13.5" thickBot="1">
      <c r="A12" s="720" t="s">
        <v>221</v>
      </c>
      <c r="B12" s="721"/>
      <c r="C12" s="721"/>
      <c r="D12" s="721"/>
      <c r="E12" s="521"/>
      <c r="F12" s="521"/>
    </row>
    <row r="13" spans="1:6" ht="12.75">
      <c r="A13" s="28"/>
      <c r="B13" s="2"/>
      <c r="C13" s="2"/>
      <c r="D13" s="2"/>
      <c r="E13" s="2"/>
      <c r="F13" s="21"/>
    </row>
    <row r="14" spans="1:6" ht="12.75">
      <c r="A14" s="23"/>
      <c r="B14" s="2"/>
      <c r="C14" s="2"/>
      <c r="D14" s="2"/>
      <c r="E14" s="2"/>
      <c r="F14" s="21"/>
    </row>
    <row r="15" spans="1:6" ht="12.75">
      <c r="A15" s="564" t="s">
        <v>112</v>
      </c>
      <c r="B15" s="722"/>
      <c r="C15" s="21"/>
      <c r="D15" s="563" t="s">
        <v>113</v>
      </c>
      <c r="E15" s="722"/>
      <c r="F15" s="21"/>
    </row>
    <row r="16" spans="1:6" ht="12.75">
      <c r="A16" s="7" t="s">
        <v>114</v>
      </c>
      <c r="B16" s="2"/>
      <c r="C16" s="21"/>
      <c r="D16" s="563" t="s">
        <v>114</v>
      </c>
      <c r="E16" s="722"/>
      <c r="F16" s="21"/>
    </row>
    <row r="17" spans="1:6" ht="12.75">
      <c r="A17" s="564" t="s">
        <v>115</v>
      </c>
      <c r="B17" s="564"/>
      <c r="C17" s="564"/>
      <c r="D17" s="564"/>
      <c r="E17" s="722"/>
      <c r="F17" s="21"/>
    </row>
    <row r="18" spans="1:6" ht="12.75">
      <c r="A18" s="7"/>
      <c r="B18" s="7"/>
      <c r="C18" s="7"/>
      <c r="D18" s="7"/>
      <c r="E18" s="2"/>
      <c r="F18" s="21"/>
    </row>
    <row r="19" spans="1:6" ht="12.75">
      <c r="A19" s="2" t="s">
        <v>116</v>
      </c>
      <c r="B19" s="715"/>
      <c r="C19" s="716"/>
      <c r="D19" s="25" t="s">
        <v>117</v>
      </c>
      <c r="E19" s="19"/>
      <c r="F19" s="21"/>
    </row>
    <row r="20" spans="1:6" ht="12.75">
      <c r="A20" s="21"/>
      <c r="B20" s="21"/>
      <c r="C20" s="21"/>
      <c r="D20" s="21"/>
      <c r="E20" s="21"/>
      <c r="F20" s="21"/>
    </row>
    <row r="23" ht="12.75">
      <c r="B23" s="17" t="s">
        <v>359</v>
      </c>
    </row>
    <row r="38" ht="12.75" hidden="1"/>
    <row r="39" ht="12.75" hidden="1">
      <c r="B39" s="523" t="s">
        <v>425</v>
      </c>
    </row>
    <row r="40" ht="12.75" hidden="1">
      <c r="B40" s="17" t="s">
        <v>426</v>
      </c>
    </row>
  </sheetData>
  <sheetProtection/>
  <mergeCells count="8">
    <mergeCell ref="B3:E3"/>
    <mergeCell ref="B19:C19"/>
    <mergeCell ref="A11:D11"/>
    <mergeCell ref="A12:D12"/>
    <mergeCell ref="A15:B15"/>
    <mergeCell ref="D15:E15"/>
    <mergeCell ref="D16:E16"/>
    <mergeCell ref="A17:E17"/>
  </mergeCells>
  <dataValidations count="1">
    <dataValidation type="list" allowBlank="1" showInputMessage="1" showErrorMessage="1" errorTitle="CBN" error="Click on the drop down menu to select" sqref="E12:F12">
      <formula1>$B$38:$B$40</formula1>
    </dataValidation>
  </dataValidations>
  <printOptions/>
  <pageMargins left="0.7" right="0.7" top="0.75" bottom="0.75" header="0.3" footer="0.3"/>
  <pageSetup horizontalDpi="600" verticalDpi="600" orientation="landscape" scale="85" r:id="rId1"/>
  <headerFooter>
    <oddFooter>&amp;L&amp;F &amp;A &amp;C&amp;P /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PageLayoutView="0" workbookViewId="0" topLeftCell="A1">
      <selection activeCell="C13" sqref="C13:F13"/>
    </sheetView>
  </sheetViews>
  <sheetFormatPr defaultColWidth="9.140625" defaultRowHeight="15"/>
  <cols>
    <col min="1" max="1" width="6.421875" style="17" customWidth="1"/>
    <col min="2" max="2" width="32.7109375" style="17" customWidth="1"/>
    <col min="3" max="3" width="14.28125" style="17" customWidth="1"/>
    <col min="4" max="5" width="14.140625" style="17" customWidth="1"/>
    <col min="6" max="6" width="14.7109375" style="17" customWidth="1"/>
    <col min="7" max="7" width="15.140625" style="17" customWidth="1"/>
    <col min="8" max="16384" width="9.140625" style="17" customWidth="1"/>
  </cols>
  <sheetData>
    <row r="1" spans="1:6" ht="12.75" customHeight="1">
      <c r="A1" s="241" t="s">
        <v>284</v>
      </c>
      <c r="B1" s="241"/>
      <c r="C1" s="56" t="str">
        <f>'300'!C1</f>
        <v>…………….</v>
      </c>
      <c r="E1" s="49"/>
      <c r="F1" s="52"/>
    </row>
    <row r="2" spans="1:6" ht="12.75">
      <c r="A2" s="241" t="s">
        <v>285</v>
      </c>
      <c r="B2" s="241"/>
      <c r="C2" s="56" t="str">
        <f>'300'!C2</f>
        <v>ABC Microfinance Bank Limited</v>
      </c>
      <c r="E2" s="49"/>
      <c r="F2" s="49"/>
    </row>
    <row r="3" spans="1:6" ht="12.75">
      <c r="A3" s="241" t="s">
        <v>282</v>
      </c>
      <c r="B3" s="241"/>
      <c r="C3" s="60" t="s">
        <v>360</v>
      </c>
      <c r="E3" s="49"/>
      <c r="F3" s="49"/>
    </row>
    <row r="4" spans="1:6" ht="12.75">
      <c r="A4" s="241" t="s">
        <v>283</v>
      </c>
      <c r="B4" s="241"/>
      <c r="C4" s="136" t="s">
        <v>341</v>
      </c>
      <c r="E4" s="49"/>
      <c r="F4" s="53"/>
    </row>
    <row r="5" spans="1:5" ht="12.75">
      <c r="A5" s="241" t="s">
        <v>294</v>
      </c>
      <c r="B5" s="241"/>
      <c r="C5" s="53" t="str">
        <f>'300'!C5</f>
        <v>31/12/2009</v>
      </c>
      <c r="E5" s="49"/>
    </row>
    <row r="6" spans="1:5" ht="12.75">
      <c r="A6" s="241" t="s">
        <v>293</v>
      </c>
      <c r="B6" s="241"/>
      <c r="C6" s="56" t="str">
        <f>'300'!C6</f>
        <v>………………………………………………………</v>
      </c>
      <c r="E6" s="49"/>
    </row>
    <row r="7" spans="1:5" ht="12.75">
      <c r="A7" s="241" t="s">
        <v>286</v>
      </c>
      <c r="B7" s="241"/>
      <c r="C7" s="56" t="str">
        <f>'300'!C7</f>
        <v>…………….</v>
      </c>
      <c r="E7" s="49"/>
    </row>
    <row r="8" spans="1:5" ht="12.75">
      <c r="A8" s="241" t="s">
        <v>287</v>
      </c>
      <c r="B8" s="241"/>
      <c r="C8" s="56" t="str">
        <f>'300'!C8</f>
        <v>…………………………………………</v>
      </c>
      <c r="E8" s="49"/>
    </row>
    <row r="9" spans="1:5" ht="12.75">
      <c r="A9" s="241" t="s">
        <v>288</v>
      </c>
      <c r="B9" s="241"/>
      <c r="C9" s="56" t="str">
        <f>'300'!C9</f>
        <v>…………………………..</v>
      </c>
      <c r="E9" s="49"/>
    </row>
    <row r="10" spans="1:5" ht="13.5" thickBot="1">
      <c r="A10" s="241"/>
      <c r="B10" s="241"/>
      <c r="C10" s="49"/>
      <c r="D10" s="49"/>
      <c r="E10" s="49"/>
    </row>
    <row r="11" spans="1:7" ht="12.75">
      <c r="A11" s="282"/>
      <c r="B11" s="283"/>
      <c r="C11" s="566" t="s">
        <v>89</v>
      </c>
      <c r="D11" s="567"/>
      <c r="E11" s="566" t="s">
        <v>391</v>
      </c>
      <c r="F11" s="568"/>
      <c r="G11" s="2"/>
    </row>
    <row r="12" spans="1:7" ht="12.75">
      <c r="A12" s="284"/>
      <c r="B12" s="285"/>
      <c r="C12" s="297" t="s">
        <v>90</v>
      </c>
      <c r="D12" s="297" t="s">
        <v>270</v>
      </c>
      <c r="E12" s="297" t="s">
        <v>90</v>
      </c>
      <c r="F12" s="298" t="s">
        <v>270</v>
      </c>
      <c r="G12" s="2"/>
    </row>
    <row r="13" spans="1:7" ht="12.75">
      <c r="A13" s="286">
        <v>21100</v>
      </c>
      <c r="B13" s="287" t="s">
        <v>91</v>
      </c>
      <c r="C13" s="451"/>
      <c r="D13" s="451"/>
      <c r="E13" s="451"/>
      <c r="F13" s="458"/>
      <c r="G13" s="2"/>
    </row>
    <row r="14" spans="1:7" ht="12.75">
      <c r="A14" s="288">
        <v>21110</v>
      </c>
      <c r="B14" s="289" t="s">
        <v>92</v>
      </c>
      <c r="C14" s="459">
        <f>C15+C16</f>
        <v>0</v>
      </c>
      <c r="D14" s="459">
        <f>D15+D16</f>
        <v>0</v>
      </c>
      <c r="E14" s="459">
        <f>E15+E16</f>
        <v>0</v>
      </c>
      <c r="F14" s="460">
        <f>F15+F16</f>
        <v>0</v>
      </c>
      <c r="G14" s="2"/>
    </row>
    <row r="15" spans="1:7" ht="12.75">
      <c r="A15" s="288">
        <v>21111</v>
      </c>
      <c r="B15" s="290" t="s">
        <v>93</v>
      </c>
      <c r="C15" s="452"/>
      <c r="D15" s="452"/>
      <c r="E15" s="452"/>
      <c r="F15" s="461"/>
      <c r="G15" s="2"/>
    </row>
    <row r="16" spans="1:7" ht="12.75">
      <c r="A16" s="288">
        <v>21112</v>
      </c>
      <c r="B16" s="290" t="s">
        <v>94</v>
      </c>
      <c r="C16" s="452"/>
      <c r="D16" s="452"/>
      <c r="E16" s="452"/>
      <c r="F16" s="461"/>
      <c r="G16" s="2"/>
    </row>
    <row r="17" spans="1:7" ht="12.75">
      <c r="A17" s="291">
        <v>21120</v>
      </c>
      <c r="B17" s="289" t="s">
        <v>95</v>
      </c>
      <c r="C17" s="459">
        <f>C18+C19</f>
        <v>0</v>
      </c>
      <c r="D17" s="459">
        <f>D18+D19</f>
        <v>0</v>
      </c>
      <c r="E17" s="459">
        <f>E18+E19</f>
        <v>0</v>
      </c>
      <c r="F17" s="460">
        <f>F18+F19</f>
        <v>0</v>
      </c>
      <c r="G17" s="2"/>
    </row>
    <row r="18" spans="1:7" ht="12.75">
      <c r="A18" s="288">
        <v>21121</v>
      </c>
      <c r="B18" s="290" t="s">
        <v>93</v>
      </c>
      <c r="C18" s="452"/>
      <c r="D18" s="452"/>
      <c r="E18" s="452"/>
      <c r="F18" s="461"/>
      <c r="G18" s="2"/>
    </row>
    <row r="19" spans="1:7" ht="12.75">
      <c r="A19" s="288">
        <v>21122</v>
      </c>
      <c r="B19" s="290" t="s">
        <v>94</v>
      </c>
      <c r="C19" s="452"/>
      <c r="D19" s="452"/>
      <c r="E19" s="452"/>
      <c r="F19" s="461"/>
      <c r="G19" s="2"/>
    </row>
    <row r="20" spans="1:7" ht="12.75">
      <c r="A20" s="291">
        <v>21130</v>
      </c>
      <c r="B20" s="289" t="s">
        <v>96</v>
      </c>
      <c r="C20" s="459">
        <f>C21+C22</f>
        <v>0</v>
      </c>
      <c r="D20" s="459">
        <f>D21+D22</f>
        <v>0</v>
      </c>
      <c r="E20" s="459">
        <f>E21+E22</f>
        <v>0</v>
      </c>
      <c r="F20" s="460">
        <f>F21+F22</f>
        <v>0</v>
      </c>
      <c r="G20" s="2"/>
    </row>
    <row r="21" spans="1:7" ht="12.75">
      <c r="A21" s="288">
        <v>21131</v>
      </c>
      <c r="B21" s="290" t="s">
        <v>93</v>
      </c>
      <c r="C21" s="452"/>
      <c r="D21" s="452"/>
      <c r="E21" s="452"/>
      <c r="F21" s="461"/>
      <c r="G21" s="2"/>
    </row>
    <row r="22" spans="1:7" ht="12.75">
      <c r="A22" s="288">
        <v>21132</v>
      </c>
      <c r="B22" s="290" t="s">
        <v>94</v>
      </c>
      <c r="C22" s="452"/>
      <c r="D22" s="452"/>
      <c r="E22" s="452"/>
      <c r="F22" s="461"/>
      <c r="G22" s="2"/>
    </row>
    <row r="23" spans="1:7" ht="12.75">
      <c r="A23" s="291">
        <v>21140</v>
      </c>
      <c r="B23" s="289" t="s">
        <v>359</v>
      </c>
      <c r="C23" s="462" t="s">
        <v>97</v>
      </c>
      <c r="D23" s="462" t="s">
        <v>98</v>
      </c>
      <c r="E23" s="462" t="s">
        <v>97</v>
      </c>
      <c r="F23" s="463" t="s">
        <v>98</v>
      </c>
      <c r="G23" s="2"/>
    </row>
    <row r="24" spans="1:7" ht="12.75">
      <c r="A24" s="288">
        <v>21141</v>
      </c>
      <c r="B24" s="290" t="s">
        <v>99</v>
      </c>
      <c r="C24" s="452"/>
      <c r="D24" s="452"/>
      <c r="E24" s="452"/>
      <c r="F24" s="461"/>
      <c r="G24" s="2"/>
    </row>
    <row r="25" spans="1:7" ht="12.75">
      <c r="A25" s="288">
        <v>21142</v>
      </c>
      <c r="B25" s="290" t="s">
        <v>100</v>
      </c>
      <c r="C25" s="452"/>
      <c r="D25" s="452"/>
      <c r="E25" s="452"/>
      <c r="F25" s="461"/>
      <c r="G25" s="2"/>
    </row>
    <row r="26" spans="1:7" ht="12.75">
      <c r="A26" s="288">
        <v>21145</v>
      </c>
      <c r="B26" s="289" t="s">
        <v>101</v>
      </c>
      <c r="C26" s="459">
        <f>SUM(C24:C25)</f>
        <v>0</v>
      </c>
      <c r="D26" s="459">
        <f>SUM(D24:D25)</f>
        <v>0</v>
      </c>
      <c r="E26" s="459">
        <f>SUM(E24:E25)</f>
        <v>0</v>
      </c>
      <c r="F26" s="460">
        <f>SUM(F24:F25)</f>
        <v>0</v>
      </c>
      <c r="G26" s="2"/>
    </row>
    <row r="27" spans="1:7" ht="12.75">
      <c r="A27" s="288"/>
      <c r="B27" s="292" t="s">
        <v>102</v>
      </c>
      <c r="C27" s="452"/>
      <c r="D27" s="438"/>
      <c r="E27" s="438"/>
      <c r="F27" s="464"/>
      <c r="G27" s="2"/>
    </row>
    <row r="28" spans="1:7" ht="25.5">
      <c r="A28" s="288">
        <v>21146</v>
      </c>
      <c r="B28" s="292" t="s">
        <v>103</v>
      </c>
      <c r="C28" s="452"/>
      <c r="D28" s="452"/>
      <c r="E28" s="452"/>
      <c r="F28" s="461"/>
      <c r="G28" s="2"/>
    </row>
    <row r="29" spans="1:7" ht="25.5">
      <c r="A29" s="288">
        <v>21147</v>
      </c>
      <c r="B29" s="292" t="s">
        <v>104</v>
      </c>
      <c r="C29" s="452"/>
      <c r="D29" s="452"/>
      <c r="E29" s="452"/>
      <c r="F29" s="461"/>
      <c r="G29" s="2"/>
    </row>
    <row r="30" spans="1:7" ht="12.75">
      <c r="A30" s="288">
        <v>21150</v>
      </c>
      <c r="B30" s="292" t="s">
        <v>105</v>
      </c>
      <c r="C30" s="66"/>
      <c r="D30" s="281"/>
      <c r="E30" s="281"/>
      <c r="F30" s="299"/>
      <c r="G30" s="2"/>
    </row>
    <row r="31" spans="1:7" ht="25.5">
      <c r="A31" s="288">
        <v>21151</v>
      </c>
      <c r="B31" s="292" t="s">
        <v>106</v>
      </c>
      <c r="C31" s="452"/>
      <c r="D31" s="281"/>
      <c r="E31" s="281"/>
      <c r="F31" s="299"/>
      <c r="G31" s="2"/>
    </row>
    <row r="32" spans="1:7" ht="12.75">
      <c r="A32" s="288">
        <v>21160</v>
      </c>
      <c r="B32" s="292" t="s">
        <v>107</v>
      </c>
      <c r="C32" s="426"/>
      <c r="D32" s="281"/>
      <c r="E32" s="281"/>
      <c r="F32" s="299"/>
      <c r="G32" s="2"/>
    </row>
    <row r="33" spans="1:7" ht="12.75">
      <c r="A33" s="288">
        <v>21170</v>
      </c>
      <c r="B33" s="292" t="s">
        <v>108</v>
      </c>
      <c r="C33" s="281"/>
      <c r="D33" s="281"/>
      <c r="E33" s="281"/>
      <c r="F33" s="299"/>
      <c r="G33" s="2"/>
    </row>
    <row r="34" spans="1:7" ht="12.75">
      <c r="A34" s="288">
        <v>21171</v>
      </c>
      <c r="B34" s="292" t="s">
        <v>109</v>
      </c>
      <c r="C34" s="452"/>
      <c r="D34" s="281"/>
      <c r="E34" s="281"/>
      <c r="F34" s="299"/>
      <c r="G34" s="2"/>
    </row>
    <row r="35" spans="1:7" ht="12.75">
      <c r="A35" s="288">
        <v>21172</v>
      </c>
      <c r="B35" s="292" t="s">
        <v>110</v>
      </c>
      <c r="C35" s="452"/>
      <c r="D35" s="281"/>
      <c r="E35" s="281"/>
      <c r="F35" s="299"/>
      <c r="G35" s="2"/>
    </row>
    <row r="36" spans="1:7" ht="12.75">
      <c r="A36" s="288">
        <v>21173</v>
      </c>
      <c r="B36" s="292" t="s">
        <v>111</v>
      </c>
      <c r="C36" s="452"/>
      <c r="D36" s="281"/>
      <c r="E36" s="281"/>
      <c r="F36" s="299"/>
      <c r="G36" s="2"/>
    </row>
    <row r="37" spans="1:7" ht="12.75">
      <c r="A37" s="293">
        <v>21174</v>
      </c>
      <c r="B37" s="294" t="s">
        <v>393</v>
      </c>
      <c r="C37" s="465"/>
      <c r="D37" s="300"/>
      <c r="E37" s="300"/>
      <c r="F37" s="301"/>
      <c r="G37" s="2"/>
    </row>
    <row r="38" spans="1:7" ht="13.5" thickBot="1">
      <c r="A38" s="295">
        <v>21175</v>
      </c>
      <c r="B38" s="296" t="s">
        <v>394</v>
      </c>
      <c r="C38" s="466"/>
      <c r="D38" s="302"/>
      <c r="E38" s="302"/>
      <c r="F38" s="303"/>
      <c r="G38" s="2"/>
    </row>
    <row r="39" spans="1:8" ht="12.75">
      <c r="A39" s="6"/>
      <c r="B39" s="6"/>
      <c r="C39" s="16"/>
      <c r="D39" s="16"/>
      <c r="E39" s="16"/>
      <c r="F39" s="16"/>
      <c r="G39" s="16"/>
      <c r="H39" s="2"/>
    </row>
    <row r="40" spans="1:8" ht="12.75">
      <c r="A40" s="6"/>
      <c r="B40" s="6"/>
      <c r="C40" s="16"/>
      <c r="D40" s="16"/>
      <c r="E40" s="16"/>
      <c r="F40" s="16"/>
      <c r="G40" s="16"/>
      <c r="H40" s="2"/>
    </row>
    <row r="41" spans="1:8" ht="12.75">
      <c r="A41" s="5" t="s">
        <v>112</v>
      </c>
      <c r="B41" s="20"/>
      <c r="D41" s="16"/>
      <c r="E41" s="569" t="s">
        <v>113</v>
      </c>
      <c r="F41" s="569"/>
      <c r="G41" s="16"/>
      <c r="H41" s="2"/>
    </row>
    <row r="42" spans="1:8" ht="12.75">
      <c r="A42" s="5" t="s">
        <v>114</v>
      </c>
      <c r="B42" s="20"/>
      <c r="D42" s="16"/>
      <c r="E42" s="569" t="s">
        <v>114</v>
      </c>
      <c r="F42" s="569"/>
      <c r="G42" s="16"/>
      <c r="H42" s="2"/>
    </row>
    <row r="43" spans="1:8" ht="12.75">
      <c r="A43" s="6"/>
      <c r="B43" s="6"/>
      <c r="C43" s="5"/>
      <c r="D43" s="5"/>
      <c r="E43" s="5"/>
      <c r="F43" s="5"/>
      <c r="G43" s="16"/>
      <c r="H43" s="2"/>
    </row>
    <row r="44" spans="1:8" ht="12.75">
      <c r="A44" s="6"/>
      <c r="B44" s="6"/>
      <c r="C44" s="5"/>
      <c r="D44" s="5"/>
      <c r="E44" s="5"/>
      <c r="F44" s="5"/>
      <c r="G44" s="16"/>
      <c r="H44" s="2"/>
    </row>
    <row r="45" spans="1:8" ht="12.75">
      <c r="A45" s="6"/>
      <c r="B45" s="6"/>
      <c r="C45" s="16"/>
      <c r="D45" s="16"/>
      <c r="E45" s="16"/>
      <c r="F45" s="16"/>
      <c r="G45" s="16"/>
      <c r="H45" s="2"/>
    </row>
  </sheetData>
  <sheetProtection password="EF22" sheet="1"/>
  <mergeCells count="4">
    <mergeCell ref="C11:D11"/>
    <mergeCell ref="E11:F11"/>
    <mergeCell ref="E41:F41"/>
    <mergeCell ref="E42:F42"/>
  </mergeCells>
  <dataValidations count="1">
    <dataValidation allowBlank="1" showErrorMessage="1" sqref="C15 D15:F22 C13:F13 C16 C18:C19 C21:C31 D24:F25"/>
  </dataValidations>
  <printOptions/>
  <pageMargins left="0.7" right="0.7" top="0.75" bottom="0.75" header="0.3" footer="0.3"/>
  <pageSetup fitToHeight="1" fitToWidth="1" horizontalDpi="600" verticalDpi="600" orientation="landscape" scale="90" r:id="rId1"/>
  <headerFooter>
    <oddFooter>&amp;L&amp;F &amp;A &amp;C&amp;P / &amp;N&amp;RPrinted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zoomScalePageLayoutView="0" workbookViewId="0" topLeftCell="A32">
      <selection activeCell="C44" sqref="C44"/>
    </sheetView>
  </sheetViews>
  <sheetFormatPr defaultColWidth="9.140625" defaultRowHeight="15"/>
  <cols>
    <col min="1" max="1" width="13.00390625" style="17" customWidth="1"/>
    <col min="2" max="2" width="13.7109375" style="17" customWidth="1"/>
    <col min="3" max="3" width="34.28125" style="17" customWidth="1"/>
    <col min="4" max="4" width="17.421875" style="17" customWidth="1"/>
    <col min="5" max="5" width="13.140625" style="17" customWidth="1"/>
    <col min="6" max="16384" width="9.140625" style="17" customWidth="1"/>
  </cols>
  <sheetData>
    <row r="1" spans="1:4" ht="12.75">
      <c r="A1" s="241" t="s">
        <v>284</v>
      </c>
      <c r="B1" s="242"/>
      <c r="C1" s="241" t="str">
        <f>'300'!C1</f>
        <v>…………….</v>
      </c>
      <c r="D1" s="304"/>
    </row>
    <row r="2" spans="1:4" ht="12.75">
      <c r="A2" s="241" t="s">
        <v>285</v>
      </c>
      <c r="B2" s="242"/>
      <c r="C2" s="241" t="str">
        <f>'300'!C2</f>
        <v>ABC Microfinance Bank Limited</v>
      </c>
      <c r="D2" s="304"/>
    </row>
    <row r="3" spans="1:4" ht="15" customHeight="1">
      <c r="A3" s="241" t="s">
        <v>282</v>
      </c>
      <c r="B3" s="242"/>
      <c r="C3" s="243" t="s">
        <v>292</v>
      </c>
      <c r="D3" s="304"/>
    </row>
    <row r="4" spans="1:4" ht="12.75">
      <c r="A4" s="241" t="s">
        <v>283</v>
      </c>
      <c r="B4" s="242"/>
      <c r="C4" s="244" t="s">
        <v>368</v>
      </c>
      <c r="D4" s="305"/>
    </row>
    <row r="5" spans="1:4" ht="12.75">
      <c r="A5" s="241" t="s">
        <v>294</v>
      </c>
      <c r="B5" s="242"/>
      <c r="C5" s="245" t="str">
        <f>'300'!C5</f>
        <v>31/12/2009</v>
      </c>
      <c r="D5" s="304"/>
    </row>
    <row r="6" spans="1:4" ht="12.75">
      <c r="A6" s="241" t="s">
        <v>293</v>
      </c>
      <c r="B6" s="242"/>
      <c r="C6" s="306" t="str">
        <f>'300'!C6</f>
        <v>………………………………………………………</v>
      </c>
      <c r="D6" s="304"/>
    </row>
    <row r="7" spans="1:4" ht="12.75">
      <c r="A7" s="241" t="s">
        <v>286</v>
      </c>
      <c r="B7" s="242"/>
      <c r="C7" s="306" t="str">
        <f>'300'!C7</f>
        <v>…………….</v>
      </c>
      <c r="D7" s="304"/>
    </row>
    <row r="8" spans="1:4" ht="12.75">
      <c r="A8" s="241" t="s">
        <v>287</v>
      </c>
      <c r="B8" s="242"/>
      <c r="C8" s="306" t="str">
        <f>'300'!C8</f>
        <v>…………………………………………</v>
      </c>
      <c r="D8" s="304"/>
    </row>
    <row r="9" spans="1:5" ht="12.75">
      <c r="A9" s="241" t="s">
        <v>288</v>
      </c>
      <c r="B9" s="242"/>
      <c r="C9" s="306" t="str">
        <f>'300'!C9</f>
        <v>…………………………..</v>
      </c>
      <c r="D9" s="304"/>
      <c r="E9" s="21"/>
    </row>
    <row r="10" spans="1:5" ht="13.5" thickBot="1">
      <c r="A10" s="307"/>
      <c r="B10" s="194"/>
      <c r="C10" s="308"/>
      <c r="D10" s="309"/>
      <c r="E10" s="2"/>
    </row>
    <row r="11" spans="1:5" ht="15">
      <c r="A11" s="310"/>
      <c r="B11" s="572"/>
      <c r="C11" s="573"/>
      <c r="D11" s="311" t="s">
        <v>119</v>
      </c>
      <c r="E11" s="2"/>
    </row>
    <row r="12" spans="1:5" ht="26.25" thickBot="1">
      <c r="A12" s="312" t="s">
        <v>120</v>
      </c>
      <c r="B12" s="574" t="s">
        <v>121</v>
      </c>
      <c r="C12" s="575"/>
      <c r="D12" s="313" t="s">
        <v>271</v>
      </c>
      <c r="E12" s="2"/>
    </row>
    <row r="13" spans="1:5" ht="15">
      <c r="A13" s="67"/>
      <c r="B13" s="576"/>
      <c r="C13" s="577"/>
      <c r="D13" s="68"/>
      <c r="E13" s="2"/>
    </row>
    <row r="14" spans="1:5" ht="15">
      <c r="A14" s="69"/>
      <c r="B14" s="570"/>
      <c r="C14" s="571"/>
      <c r="D14" s="70"/>
      <c r="E14" s="2"/>
    </row>
    <row r="15" spans="1:5" ht="15">
      <c r="A15" s="69"/>
      <c r="B15" s="570"/>
      <c r="C15" s="571"/>
      <c r="D15" s="70"/>
      <c r="E15" s="2"/>
    </row>
    <row r="16" spans="1:5" ht="15">
      <c r="A16" s="69"/>
      <c r="B16" s="570"/>
      <c r="C16" s="571"/>
      <c r="D16" s="70"/>
      <c r="E16" s="2"/>
    </row>
    <row r="17" spans="1:5" ht="15">
      <c r="A17" s="69"/>
      <c r="B17" s="570"/>
      <c r="C17" s="571"/>
      <c r="D17" s="70"/>
      <c r="E17" s="2"/>
    </row>
    <row r="18" spans="1:5" ht="15">
      <c r="A18" s="69"/>
      <c r="B18" s="570"/>
      <c r="C18" s="571"/>
      <c r="D18" s="70"/>
      <c r="E18" s="2"/>
    </row>
    <row r="19" spans="1:5" ht="15">
      <c r="A19" s="69"/>
      <c r="B19" s="570"/>
      <c r="C19" s="571"/>
      <c r="D19" s="70"/>
      <c r="E19" s="2"/>
    </row>
    <row r="20" spans="1:5" ht="15">
      <c r="A20" s="69"/>
      <c r="B20" s="570"/>
      <c r="C20" s="571"/>
      <c r="D20" s="70"/>
      <c r="E20" s="2"/>
    </row>
    <row r="21" spans="1:5" ht="15">
      <c r="A21" s="69"/>
      <c r="B21" s="570"/>
      <c r="C21" s="571"/>
      <c r="D21" s="70"/>
      <c r="E21" s="2"/>
    </row>
    <row r="22" spans="1:5" ht="15">
      <c r="A22" s="69"/>
      <c r="B22" s="570"/>
      <c r="C22" s="571"/>
      <c r="D22" s="70"/>
      <c r="E22" s="2"/>
    </row>
    <row r="23" spans="1:5" ht="15">
      <c r="A23" s="69"/>
      <c r="B23" s="570"/>
      <c r="C23" s="571"/>
      <c r="D23" s="70"/>
      <c r="E23" s="2"/>
    </row>
    <row r="24" spans="1:5" ht="15">
      <c r="A24" s="69"/>
      <c r="B24" s="570"/>
      <c r="C24" s="571"/>
      <c r="D24" s="70"/>
      <c r="E24" s="150"/>
    </row>
    <row r="25" spans="1:5" ht="15">
      <c r="A25" s="69"/>
      <c r="B25" s="570"/>
      <c r="C25" s="571"/>
      <c r="D25" s="70"/>
      <c r="E25" s="2"/>
    </row>
    <row r="26" spans="1:5" ht="15">
      <c r="A26" s="69"/>
      <c r="B26" s="570"/>
      <c r="C26" s="571"/>
      <c r="D26" s="70"/>
      <c r="E26" s="2"/>
    </row>
    <row r="27" spans="1:5" ht="15">
      <c r="A27" s="69"/>
      <c r="B27" s="570"/>
      <c r="C27" s="571"/>
      <c r="D27" s="70"/>
      <c r="E27" s="2"/>
    </row>
    <row r="28" spans="1:5" ht="15">
      <c r="A28" s="69"/>
      <c r="B28" s="570"/>
      <c r="C28" s="571"/>
      <c r="D28" s="70"/>
      <c r="E28" s="2"/>
    </row>
    <row r="29" spans="1:5" ht="15">
      <c r="A29" s="69"/>
      <c r="B29" s="570"/>
      <c r="C29" s="571"/>
      <c r="D29" s="70"/>
      <c r="E29" s="2"/>
    </row>
    <row r="30" spans="1:5" ht="15">
      <c r="A30" s="69"/>
      <c r="B30" s="570"/>
      <c r="C30" s="571"/>
      <c r="D30" s="70"/>
      <c r="E30" s="2"/>
    </row>
    <row r="31" spans="1:5" ht="15">
      <c r="A31" s="69"/>
      <c r="B31" s="570"/>
      <c r="C31" s="571"/>
      <c r="D31" s="70"/>
      <c r="E31" s="2"/>
    </row>
    <row r="32" spans="1:5" ht="15">
      <c r="A32" s="69"/>
      <c r="B32" s="570"/>
      <c r="C32" s="571"/>
      <c r="D32" s="70"/>
      <c r="E32" s="2"/>
    </row>
    <row r="33" spans="1:5" ht="15">
      <c r="A33" s="69"/>
      <c r="B33" s="570"/>
      <c r="C33" s="571"/>
      <c r="D33" s="70"/>
      <c r="E33" s="2"/>
    </row>
    <row r="34" spans="1:5" ht="15">
      <c r="A34" s="69"/>
      <c r="B34" s="570"/>
      <c r="C34" s="571"/>
      <c r="D34" s="70"/>
      <c r="E34" s="2"/>
    </row>
    <row r="35" spans="1:5" ht="15">
      <c r="A35" s="69"/>
      <c r="B35" s="570"/>
      <c r="C35" s="571"/>
      <c r="D35" s="70"/>
      <c r="E35" s="2"/>
    </row>
    <row r="36" spans="1:5" ht="15">
      <c r="A36" s="69"/>
      <c r="B36" s="570"/>
      <c r="C36" s="571"/>
      <c r="D36" s="70"/>
      <c r="E36" s="2"/>
    </row>
    <row r="37" spans="1:5" ht="15">
      <c r="A37" s="69"/>
      <c r="B37" s="570"/>
      <c r="C37" s="571"/>
      <c r="D37" s="70"/>
      <c r="E37" s="2"/>
    </row>
    <row r="38" spans="1:5" ht="15">
      <c r="A38" s="69"/>
      <c r="B38" s="570"/>
      <c r="C38" s="571"/>
      <c r="D38" s="70"/>
      <c r="E38" s="2"/>
    </row>
    <row r="39" spans="1:5" ht="15">
      <c r="A39" s="69"/>
      <c r="B39" s="570"/>
      <c r="C39" s="571"/>
      <c r="D39" s="70"/>
      <c r="E39" s="2"/>
    </row>
    <row r="40" spans="1:5" ht="15.75" thickBot="1">
      <c r="A40" s="24" t="s">
        <v>122</v>
      </c>
      <c r="B40" s="580"/>
      <c r="C40" s="581"/>
      <c r="D40" s="71">
        <f>SUM(D13:D39)</f>
        <v>0</v>
      </c>
      <c r="E40" s="532"/>
    </row>
    <row r="41" spans="1:5" ht="12.75">
      <c r="A41" s="578"/>
      <c r="B41" s="579"/>
      <c r="C41" s="2"/>
      <c r="D41" s="137"/>
      <c r="E41" s="2"/>
    </row>
    <row r="42" spans="1:5" ht="12.75">
      <c r="A42" s="22"/>
      <c r="B42" s="2"/>
      <c r="C42" s="2"/>
      <c r="D42" s="2"/>
      <c r="E42" s="2"/>
    </row>
    <row r="43" spans="1:5" ht="12.75">
      <c r="A43" s="7" t="s">
        <v>440</v>
      </c>
      <c r="B43" s="2"/>
      <c r="C43" s="7" t="s">
        <v>441</v>
      </c>
      <c r="D43" s="9"/>
      <c r="E43" s="9"/>
    </row>
    <row r="44" spans="1:3" ht="12.75">
      <c r="A44" s="7" t="s">
        <v>114</v>
      </c>
      <c r="B44" s="2"/>
      <c r="C44" s="149" t="s">
        <v>439</v>
      </c>
    </row>
  </sheetData>
  <sheetProtection password="EF22" sheet="1"/>
  <mergeCells count="31">
    <mergeCell ref="A41:B41"/>
    <mergeCell ref="B40:C40"/>
    <mergeCell ref="B30:C30"/>
    <mergeCell ref="B31:C31"/>
    <mergeCell ref="B32:C32"/>
    <mergeCell ref="B33:C33"/>
    <mergeCell ref="B34:C34"/>
    <mergeCell ref="B35:C35"/>
    <mergeCell ref="B36:C36"/>
    <mergeCell ref="B26:C26"/>
    <mergeCell ref="B39:C39"/>
    <mergeCell ref="B37:C37"/>
    <mergeCell ref="B38:C38"/>
    <mergeCell ref="B27:C27"/>
    <mergeCell ref="B28:C28"/>
    <mergeCell ref="B29:C29"/>
    <mergeCell ref="B24:C24"/>
    <mergeCell ref="B25:C25"/>
    <mergeCell ref="B20:C20"/>
    <mergeCell ref="B23:C23"/>
    <mergeCell ref="B19:C19"/>
    <mergeCell ref="B18:C18"/>
    <mergeCell ref="B21:C21"/>
    <mergeCell ref="B22:C22"/>
    <mergeCell ref="B17:C17"/>
    <mergeCell ref="B11:C11"/>
    <mergeCell ref="B12:C12"/>
    <mergeCell ref="B13:C13"/>
    <mergeCell ref="B14:C14"/>
    <mergeCell ref="B15:C15"/>
    <mergeCell ref="B16:C16"/>
  </mergeCells>
  <conditionalFormatting sqref="D40:D41">
    <cfRule type="cellIs" priority="1" dxfId="0" operator="equal" stopIfTrue="1">
      <formula>"Check Rules!!!"</formula>
    </cfRule>
  </conditionalFormatting>
  <dataValidations count="2">
    <dataValidation type="whole" operator="greaterThanOrEqual" allowBlank="1" showInputMessage="1" showErrorMessage="1" errorTitle="CBN -OFID" error="Input only positive numbers" sqref="D13:D39">
      <formula1>0</formula1>
    </dataValidation>
    <dataValidation type="whole" operator="greaterThanOrEqual" allowBlank="1" showInputMessage="1" showErrorMessage="1" errorTitle="CBN - OFID" error="Total not equal to Total in MMFBR 300 code 10220" sqref="D40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80" r:id="rId1"/>
  <headerFooter>
    <oddFooter>&amp;L&amp;F &amp;A&amp;C&amp;P / 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PageLayoutView="0" workbookViewId="0" topLeftCell="A29">
      <selection activeCell="D43" sqref="D43"/>
    </sheetView>
  </sheetViews>
  <sheetFormatPr defaultColWidth="9.140625" defaultRowHeight="15"/>
  <cols>
    <col min="1" max="1" width="12.8515625" style="17" customWidth="1"/>
    <col min="2" max="2" width="12.421875" style="17" customWidth="1"/>
    <col min="3" max="3" width="23.8515625" style="17" customWidth="1"/>
    <col min="4" max="4" width="14.7109375" style="17" customWidth="1"/>
    <col min="5" max="5" width="15.57421875" style="17" customWidth="1"/>
    <col min="6" max="6" width="17.00390625" style="17" customWidth="1"/>
    <col min="7" max="7" width="17.421875" style="17" customWidth="1"/>
    <col min="8" max="16384" width="9.140625" style="17" customWidth="1"/>
  </cols>
  <sheetData>
    <row r="1" spans="1:6" ht="12.75">
      <c r="A1" s="241" t="s">
        <v>284</v>
      </c>
      <c r="B1" s="242"/>
      <c r="C1" s="246" t="str">
        <f>'221'!C1</f>
        <v>…………….</v>
      </c>
      <c r="D1" s="242"/>
      <c r="E1" s="242"/>
      <c r="F1" s="242"/>
    </row>
    <row r="2" spans="1:6" ht="12.75">
      <c r="A2" s="241" t="s">
        <v>285</v>
      </c>
      <c r="B2" s="242"/>
      <c r="C2" s="246" t="str">
        <f>'300'!C2</f>
        <v>ABC Microfinance Bank Limited</v>
      </c>
      <c r="D2" s="242"/>
      <c r="E2" s="242"/>
      <c r="F2" s="242"/>
    </row>
    <row r="3" spans="1:6" ht="12.75">
      <c r="A3" s="241" t="s">
        <v>282</v>
      </c>
      <c r="B3" s="242"/>
      <c r="C3" s="314" t="s">
        <v>295</v>
      </c>
      <c r="D3" s="242"/>
      <c r="E3" s="242"/>
      <c r="F3" s="242"/>
    </row>
    <row r="4" spans="1:6" ht="12.75">
      <c r="A4" s="241" t="s">
        <v>283</v>
      </c>
      <c r="B4" s="242"/>
      <c r="C4" s="315" t="s">
        <v>369</v>
      </c>
      <c r="D4" s="242"/>
      <c r="E4" s="242"/>
      <c r="F4" s="242"/>
    </row>
    <row r="5" spans="1:6" ht="12.75">
      <c r="A5" s="241" t="s">
        <v>294</v>
      </c>
      <c r="B5" s="242"/>
      <c r="C5" s="316" t="str">
        <f>'001'!C5</f>
        <v>31/12/2009</v>
      </c>
      <c r="D5" s="242"/>
      <c r="E5" s="242"/>
      <c r="F5" s="242"/>
    </row>
    <row r="6" spans="1:6" ht="12.75">
      <c r="A6" s="241" t="s">
        <v>293</v>
      </c>
      <c r="B6" s="242"/>
      <c r="C6" s="246" t="str">
        <f>'001'!C6</f>
        <v>………………………………………………………</v>
      </c>
      <c r="D6" s="242"/>
      <c r="E6" s="242"/>
      <c r="F6" s="242"/>
    </row>
    <row r="7" spans="1:6" ht="12.75">
      <c r="A7" s="241" t="s">
        <v>286</v>
      </c>
      <c r="B7" s="242"/>
      <c r="C7" s="246" t="str">
        <f>'300'!C7</f>
        <v>…………….</v>
      </c>
      <c r="D7" s="242"/>
      <c r="E7" s="242"/>
      <c r="F7" s="242"/>
    </row>
    <row r="8" spans="1:6" ht="12.75">
      <c r="A8" s="241" t="s">
        <v>287</v>
      </c>
      <c r="B8" s="242"/>
      <c r="C8" s="246" t="str">
        <f>'001'!C8</f>
        <v>…………………………………………</v>
      </c>
      <c r="D8" s="242"/>
      <c r="E8" s="242"/>
      <c r="F8" s="242"/>
    </row>
    <row r="9" spans="1:6" ht="12.75">
      <c r="A9" s="241" t="s">
        <v>288</v>
      </c>
      <c r="B9" s="242"/>
      <c r="C9" s="246" t="str">
        <f>'001'!C9</f>
        <v>…………………………..</v>
      </c>
      <c r="D9" s="242"/>
      <c r="E9" s="242"/>
      <c r="F9" s="242"/>
    </row>
    <row r="10" spans="1:6" ht="12.75">
      <c r="A10" s="241"/>
      <c r="B10" s="246"/>
      <c r="C10" s="241"/>
      <c r="D10" s="242"/>
      <c r="E10" s="242"/>
      <c r="F10" s="242"/>
    </row>
    <row r="11" spans="1:6" ht="12.75">
      <c r="A11" s="242"/>
      <c r="B11" s="242"/>
      <c r="C11" s="242"/>
      <c r="D11" s="242"/>
      <c r="E11" s="242"/>
      <c r="F11" s="242"/>
    </row>
    <row r="12" spans="1:6" ht="14.25" customHeight="1">
      <c r="A12" s="317" t="s">
        <v>120</v>
      </c>
      <c r="B12" s="583" t="s">
        <v>121</v>
      </c>
      <c r="C12" s="583"/>
      <c r="D12" s="318" t="s">
        <v>123</v>
      </c>
      <c r="E12" s="318" t="s">
        <v>124</v>
      </c>
      <c r="F12" s="318" t="s">
        <v>273</v>
      </c>
    </row>
    <row r="13" spans="1:7" ht="12.75">
      <c r="A13" s="72"/>
      <c r="B13" s="582"/>
      <c r="C13" s="582"/>
      <c r="D13" s="427"/>
      <c r="E13" s="430"/>
      <c r="F13" s="467"/>
      <c r="G13" s="468"/>
    </row>
    <row r="14" spans="1:7" ht="12.75">
      <c r="A14" s="72"/>
      <c r="B14" s="582"/>
      <c r="C14" s="582"/>
      <c r="D14" s="427"/>
      <c r="E14" s="430"/>
      <c r="F14" s="467"/>
      <c r="G14" s="468"/>
    </row>
    <row r="15" spans="1:7" ht="12.75">
      <c r="A15" s="72"/>
      <c r="B15" s="582"/>
      <c r="C15" s="582"/>
      <c r="D15" s="427"/>
      <c r="E15" s="430"/>
      <c r="F15" s="467"/>
      <c r="G15" s="468"/>
    </row>
    <row r="16" spans="1:7" ht="12.75">
      <c r="A16" s="31"/>
      <c r="B16" s="582"/>
      <c r="C16" s="582"/>
      <c r="D16" s="431"/>
      <c r="E16" s="431"/>
      <c r="F16" s="469"/>
      <c r="G16" s="468"/>
    </row>
    <row r="17" spans="1:7" ht="12.75">
      <c r="A17" s="31"/>
      <c r="B17" s="582"/>
      <c r="C17" s="582"/>
      <c r="D17" s="431"/>
      <c r="E17" s="431"/>
      <c r="F17" s="469"/>
      <c r="G17" s="468"/>
    </row>
    <row r="18" spans="1:7" ht="12.75">
      <c r="A18" s="31"/>
      <c r="B18" s="582"/>
      <c r="C18" s="582"/>
      <c r="D18" s="431"/>
      <c r="E18" s="431"/>
      <c r="F18" s="469"/>
      <c r="G18" s="468"/>
    </row>
    <row r="19" spans="1:7" ht="12.75">
      <c r="A19" s="319"/>
      <c r="B19" s="582"/>
      <c r="C19" s="582"/>
      <c r="D19" s="428"/>
      <c r="E19" s="432"/>
      <c r="F19" s="470"/>
      <c r="G19" s="468"/>
    </row>
    <row r="20" spans="1:7" ht="12.75">
      <c r="A20" s="319"/>
      <c r="B20" s="582"/>
      <c r="C20" s="582"/>
      <c r="D20" s="428"/>
      <c r="E20" s="432"/>
      <c r="F20" s="470"/>
      <c r="G20" s="468"/>
    </row>
    <row r="21" spans="1:7" ht="12.75">
      <c r="A21" s="319"/>
      <c r="B21" s="582"/>
      <c r="C21" s="582"/>
      <c r="D21" s="428"/>
      <c r="E21" s="432"/>
      <c r="F21" s="470"/>
      <c r="G21" s="468"/>
    </row>
    <row r="22" spans="1:7" ht="12.75">
      <c r="A22" s="319"/>
      <c r="B22" s="582"/>
      <c r="C22" s="582"/>
      <c r="D22" s="428"/>
      <c r="E22" s="432"/>
      <c r="F22" s="470"/>
      <c r="G22" s="468"/>
    </row>
    <row r="23" spans="1:7" ht="12.75">
      <c r="A23" s="319"/>
      <c r="B23" s="582"/>
      <c r="C23" s="582"/>
      <c r="D23" s="428"/>
      <c r="E23" s="432"/>
      <c r="F23" s="470"/>
      <c r="G23" s="468"/>
    </row>
    <row r="24" spans="1:7" ht="12.75">
      <c r="A24" s="319"/>
      <c r="B24" s="582"/>
      <c r="C24" s="582"/>
      <c r="D24" s="428"/>
      <c r="E24" s="432"/>
      <c r="F24" s="470"/>
      <c r="G24" s="468"/>
    </row>
    <row r="25" spans="1:7" ht="12.75">
      <c r="A25" s="319"/>
      <c r="B25" s="582"/>
      <c r="C25" s="582"/>
      <c r="D25" s="428"/>
      <c r="E25" s="432"/>
      <c r="F25" s="470"/>
      <c r="G25" s="468"/>
    </row>
    <row r="26" spans="1:7" ht="12.75">
      <c r="A26" s="319"/>
      <c r="B26" s="582"/>
      <c r="C26" s="582"/>
      <c r="D26" s="428"/>
      <c r="E26" s="432"/>
      <c r="F26" s="470"/>
      <c r="G26" s="468"/>
    </row>
    <row r="27" spans="1:7" ht="12.75">
      <c r="A27" s="319"/>
      <c r="B27" s="582"/>
      <c r="C27" s="582"/>
      <c r="D27" s="428"/>
      <c r="E27" s="432"/>
      <c r="F27" s="470"/>
      <c r="G27" s="468"/>
    </row>
    <row r="28" spans="1:7" ht="12.75">
      <c r="A28" s="319"/>
      <c r="B28" s="582"/>
      <c r="C28" s="582"/>
      <c r="D28" s="428"/>
      <c r="E28" s="432"/>
      <c r="F28" s="470"/>
      <c r="G28" s="468"/>
    </row>
    <row r="29" spans="1:7" ht="12.75">
      <c r="A29" s="319"/>
      <c r="B29" s="582"/>
      <c r="C29" s="582"/>
      <c r="D29" s="428"/>
      <c r="E29" s="432"/>
      <c r="F29" s="470"/>
      <c r="G29" s="468"/>
    </row>
    <row r="30" spans="1:7" ht="12.75">
      <c r="A30" s="319"/>
      <c r="B30" s="582"/>
      <c r="C30" s="582"/>
      <c r="D30" s="428"/>
      <c r="E30" s="432"/>
      <c r="F30" s="470"/>
      <c r="G30" s="468"/>
    </row>
    <row r="31" spans="1:7" ht="12.75">
      <c r="A31" s="319"/>
      <c r="B31" s="582"/>
      <c r="C31" s="582"/>
      <c r="D31" s="428"/>
      <c r="E31" s="432"/>
      <c r="F31" s="470"/>
      <c r="G31" s="468"/>
    </row>
    <row r="32" spans="1:7" ht="12.75">
      <c r="A32" s="319"/>
      <c r="B32" s="582"/>
      <c r="C32" s="582"/>
      <c r="D32" s="428"/>
      <c r="E32" s="432"/>
      <c r="F32" s="471"/>
      <c r="G32" s="472"/>
    </row>
    <row r="33" spans="1:7" ht="12.75">
      <c r="A33" s="319"/>
      <c r="B33" s="582"/>
      <c r="C33" s="582"/>
      <c r="D33" s="428"/>
      <c r="E33" s="432"/>
      <c r="F33" s="470"/>
      <c r="G33" s="468"/>
    </row>
    <row r="34" spans="1:7" ht="12.75">
      <c r="A34" s="319"/>
      <c r="B34" s="582"/>
      <c r="C34" s="582"/>
      <c r="D34" s="428"/>
      <c r="E34" s="432"/>
      <c r="F34" s="470"/>
      <c r="G34" s="468"/>
    </row>
    <row r="35" spans="1:7" ht="12.75">
      <c r="A35" s="319"/>
      <c r="B35" s="582"/>
      <c r="C35" s="582"/>
      <c r="D35" s="428"/>
      <c r="E35" s="432"/>
      <c r="F35" s="470"/>
      <c r="G35" s="468"/>
    </row>
    <row r="36" spans="1:7" ht="12.75">
      <c r="A36" s="319"/>
      <c r="B36" s="582"/>
      <c r="C36" s="582"/>
      <c r="D36" s="428"/>
      <c r="E36" s="432"/>
      <c r="F36" s="470"/>
      <c r="G36" s="468"/>
    </row>
    <row r="37" spans="1:7" ht="12.75">
      <c r="A37" s="319"/>
      <c r="B37" s="582"/>
      <c r="C37" s="582"/>
      <c r="D37" s="428"/>
      <c r="E37" s="432"/>
      <c r="F37" s="470"/>
      <c r="G37" s="468"/>
    </row>
    <row r="38" spans="1:7" ht="12.75">
      <c r="A38" s="319"/>
      <c r="B38" s="582"/>
      <c r="C38" s="582"/>
      <c r="D38" s="428"/>
      <c r="E38" s="432"/>
      <c r="F38" s="470"/>
      <c r="G38" s="468"/>
    </row>
    <row r="39" spans="1:7" ht="12.75">
      <c r="A39" s="138" t="s">
        <v>404</v>
      </c>
      <c r="B39" s="584"/>
      <c r="C39" s="584"/>
      <c r="D39" s="429"/>
      <c r="E39" s="433"/>
      <c r="F39" s="73">
        <f>SUM(F13:F38)</f>
        <v>0</v>
      </c>
      <c r="G39" s="533"/>
    </row>
    <row r="40" ht="12.75">
      <c r="F40" s="74"/>
    </row>
    <row r="41" ht="12.75">
      <c r="F41" s="74"/>
    </row>
    <row r="42" spans="1:6" ht="12.75">
      <c r="A42" s="7" t="s">
        <v>437</v>
      </c>
      <c r="B42" s="2"/>
      <c r="E42" s="563" t="s">
        <v>438</v>
      </c>
      <c r="F42" s="563"/>
    </row>
    <row r="43" spans="1:6" ht="12.75">
      <c r="A43" s="7" t="s">
        <v>114</v>
      </c>
      <c r="B43" s="2"/>
      <c r="E43" s="563" t="s">
        <v>114</v>
      </c>
      <c r="F43" s="563"/>
    </row>
    <row r="44" ht="12.75">
      <c r="F44" s="74"/>
    </row>
  </sheetData>
  <sheetProtection password="EF22" sheet="1"/>
  <mergeCells count="30">
    <mergeCell ref="B31:C31"/>
    <mergeCell ref="B21:C21"/>
    <mergeCell ref="B22:C22"/>
    <mergeCell ref="B24:C24"/>
    <mergeCell ref="B39:C39"/>
    <mergeCell ref="E42:F42"/>
    <mergeCell ref="B35:C35"/>
    <mergeCell ref="B23:C23"/>
    <mergeCell ref="B27:C27"/>
    <mergeCell ref="B25:C25"/>
    <mergeCell ref="E43:F43"/>
    <mergeCell ref="B26:C26"/>
    <mergeCell ref="B37:C37"/>
    <mergeCell ref="B38:C38"/>
    <mergeCell ref="B28:C28"/>
    <mergeCell ref="B14:C14"/>
    <mergeCell ref="B36:C36"/>
    <mergeCell ref="B32:C32"/>
    <mergeCell ref="B33:C33"/>
    <mergeCell ref="B34:C34"/>
    <mergeCell ref="B29:C29"/>
    <mergeCell ref="B30:C30"/>
    <mergeCell ref="B12:C12"/>
    <mergeCell ref="B13:C13"/>
    <mergeCell ref="B15:C15"/>
    <mergeCell ref="B18:C18"/>
    <mergeCell ref="B20:C20"/>
    <mergeCell ref="B19:C19"/>
    <mergeCell ref="B16:C16"/>
    <mergeCell ref="B17:C17"/>
  </mergeCells>
  <conditionalFormatting sqref="F39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 " sqref="F13:F38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scale="95" r:id="rId1"/>
  <headerFooter>
    <oddFooter>&amp;L&amp;F &amp;A&amp;C&amp;P /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20">
      <selection activeCell="F32" sqref="F32"/>
    </sheetView>
  </sheetViews>
  <sheetFormatPr defaultColWidth="9.140625" defaultRowHeight="15"/>
  <cols>
    <col min="1" max="1" width="11.8515625" style="17" customWidth="1"/>
    <col min="2" max="2" width="13.421875" style="17" customWidth="1"/>
    <col min="3" max="3" width="16.8515625" style="17" customWidth="1"/>
    <col min="4" max="4" width="14.57421875" style="17" customWidth="1"/>
    <col min="5" max="5" width="12.8515625" style="17" customWidth="1"/>
    <col min="6" max="6" width="17.28125" style="17" customWidth="1"/>
    <col min="7" max="7" width="12.8515625" style="17" customWidth="1"/>
    <col min="8" max="8" width="9.140625" style="17" customWidth="1"/>
    <col min="9" max="9" width="10.421875" style="17" bestFit="1" customWidth="1"/>
    <col min="10" max="16384" width="9.140625" style="17" customWidth="1"/>
  </cols>
  <sheetData>
    <row r="1" spans="1:7" ht="12.75">
      <c r="A1" s="241" t="s">
        <v>284</v>
      </c>
      <c r="B1" s="242"/>
      <c r="C1" s="320" t="str">
        <f>'300'!C1</f>
        <v>…………….</v>
      </c>
      <c r="D1" s="241"/>
      <c r="E1" s="241"/>
      <c r="F1" s="241"/>
      <c r="G1" s="49"/>
    </row>
    <row r="2" spans="1:7" ht="12.75">
      <c r="A2" s="241" t="s">
        <v>285</v>
      </c>
      <c r="B2" s="242"/>
      <c r="C2" s="320" t="str">
        <f>'300'!C2</f>
        <v>ABC Microfinance Bank Limited</v>
      </c>
      <c r="D2" s="241"/>
      <c r="E2" s="241"/>
      <c r="F2" s="241"/>
      <c r="G2" s="49"/>
    </row>
    <row r="3" spans="1:7" ht="12.75">
      <c r="A3" s="241" t="s">
        <v>282</v>
      </c>
      <c r="B3" s="242"/>
      <c r="C3" s="314" t="s">
        <v>296</v>
      </c>
      <c r="D3" s="241"/>
      <c r="E3" s="241"/>
      <c r="F3" s="241"/>
      <c r="G3" s="49"/>
    </row>
    <row r="4" spans="1:7" ht="12.75" customHeight="1">
      <c r="A4" s="241" t="s">
        <v>283</v>
      </c>
      <c r="B4" s="242"/>
      <c r="C4" s="321" t="s">
        <v>370</v>
      </c>
      <c r="D4" s="241"/>
      <c r="E4" s="241"/>
      <c r="F4" s="241"/>
      <c r="G4" s="49"/>
    </row>
    <row r="5" spans="1:7" ht="12.75" customHeight="1">
      <c r="A5" s="241" t="s">
        <v>294</v>
      </c>
      <c r="B5" s="242"/>
      <c r="C5" s="322" t="str">
        <f>'300'!C5</f>
        <v>31/12/2009</v>
      </c>
      <c r="D5" s="241"/>
      <c r="E5" s="241"/>
      <c r="F5" s="241"/>
      <c r="G5" s="49"/>
    </row>
    <row r="6" spans="1:7" ht="12.75">
      <c r="A6" s="241" t="s">
        <v>293</v>
      </c>
      <c r="B6" s="242"/>
      <c r="C6" s="320" t="str">
        <f>'300'!C6</f>
        <v>………………………………………………………</v>
      </c>
      <c r="D6" s="241"/>
      <c r="E6" s="241"/>
      <c r="F6" s="241"/>
      <c r="G6" s="49"/>
    </row>
    <row r="7" spans="1:7" ht="12.75" customHeight="1">
      <c r="A7" s="241" t="s">
        <v>286</v>
      </c>
      <c r="B7" s="242"/>
      <c r="C7" s="320" t="str">
        <f>'300'!C7</f>
        <v>…………….</v>
      </c>
      <c r="D7" s="241"/>
      <c r="E7" s="241"/>
      <c r="F7" s="241"/>
      <c r="G7" s="49"/>
    </row>
    <row r="8" spans="1:7" ht="12.75">
      <c r="A8" s="241" t="s">
        <v>287</v>
      </c>
      <c r="B8" s="242"/>
      <c r="C8" s="320" t="str">
        <f>'300'!C8</f>
        <v>…………………………………………</v>
      </c>
      <c r="D8" s="241"/>
      <c r="E8" s="241"/>
      <c r="F8" s="241"/>
      <c r="G8" s="49"/>
    </row>
    <row r="9" spans="1:7" ht="12.75">
      <c r="A9" s="241" t="s">
        <v>288</v>
      </c>
      <c r="B9" s="242"/>
      <c r="C9" s="320" t="str">
        <f>'300'!C9</f>
        <v>…………………………..</v>
      </c>
      <c r="D9" s="241"/>
      <c r="E9" s="241"/>
      <c r="F9" s="241"/>
      <c r="G9" s="49"/>
    </row>
    <row r="10" spans="1:6" ht="13.5" thickBot="1">
      <c r="A10" s="323"/>
      <c r="B10" s="323"/>
      <c r="C10" s="323"/>
      <c r="D10" s="323"/>
      <c r="E10" s="324"/>
      <c r="F10" s="242"/>
    </row>
    <row r="11" spans="1:6" ht="26.25" customHeight="1" thickBot="1">
      <c r="A11" s="325" t="s">
        <v>120</v>
      </c>
      <c r="B11" s="585" t="s">
        <v>121</v>
      </c>
      <c r="C11" s="586"/>
      <c r="D11" s="326" t="s">
        <v>123</v>
      </c>
      <c r="E11" s="327" t="s">
        <v>124</v>
      </c>
      <c r="F11" s="327" t="s">
        <v>273</v>
      </c>
    </row>
    <row r="12" spans="1:7" ht="12.75">
      <c r="A12" s="67"/>
      <c r="B12" s="172"/>
      <c r="C12" s="170"/>
      <c r="D12" s="434"/>
      <c r="E12" s="435"/>
      <c r="F12" s="473"/>
      <c r="G12" s="468"/>
    </row>
    <row r="13" spans="1:7" ht="12.75">
      <c r="A13" s="119"/>
      <c r="B13" s="173"/>
      <c r="C13" s="169"/>
      <c r="D13" s="434"/>
      <c r="E13" s="434"/>
      <c r="F13" s="474"/>
      <c r="G13" s="468"/>
    </row>
    <row r="14" spans="1:7" ht="12.75">
      <c r="A14" s="119"/>
      <c r="B14" s="173"/>
      <c r="C14" s="169"/>
      <c r="D14" s="434"/>
      <c r="E14" s="434"/>
      <c r="F14" s="474"/>
      <c r="G14" s="468"/>
    </row>
    <row r="15" spans="1:7" ht="12.75">
      <c r="A15" s="119"/>
      <c r="B15" s="173"/>
      <c r="C15" s="169"/>
      <c r="D15" s="434"/>
      <c r="E15" s="434"/>
      <c r="F15" s="474"/>
      <c r="G15" s="468"/>
    </row>
    <row r="16" spans="1:7" ht="12.75">
      <c r="A16" s="119"/>
      <c r="B16" s="173"/>
      <c r="C16" s="169"/>
      <c r="D16" s="434"/>
      <c r="E16" s="434"/>
      <c r="F16" s="474"/>
      <c r="G16" s="468"/>
    </row>
    <row r="17" spans="1:7" ht="12.75">
      <c r="A17" s="119"/>
      <c r="B17" s="173"/>
      <c r="C17" s="169"/>
      <c r="D17" s="434"/>
      <c r="E17" s="434"/>
      <c r="F17" s="474"/>
      <c r="G17" s="468"/>
    </row>
    <row r="18" spans="1:7" ht="12.75">
      <c r="A18" s="119"/>
      <c r="B18" s="173"/>
      <c r="C18" s="169"/>
      <c r="D18" s="434"/>
      <c r="E18" s="434"/>
      <c r="F18" s="474"/>
      <c r="G18" s="468"/>
    </row>
    <row r="19" spans="1:7" ht="12.75">
      <c r="A19" s="119"/>
      <c r="B19" s="173"/>
      <c r="C19" s="169"/>
      <c r="D19" s="434"/>
      <c r="E19" s="434"/>
      <c r="F19" s="474"/>
      <c r="G19" s="468"/>
    </row>
    <row r="20" spans="1:7" ht="12.75">
      <c r="A20" s="119"/>
      <c r="B20" s="173"/>
      <c r="C20" s="169"/>
      <c r="D20" s="434"/>
      <c r="E20" s="434"/>
      <c r="F20" s="474"/>
      <c r="G20" s="468"/>
    </row>
    <row r="21" spans="1:7" ht="12.75">
      <c r="A21" s="119"/>
      <c r="B21" s="173"/>
      <c r="C21" s="169"/>
      <c r="D21" s="434"/>
      <c r="E21" s="434"/>
      <c r="F21" s="474"/>
      <c r="G21" s="468"/>
    </row>
    <row r="22" spans="1:7" ht="12.75">
      <c r="A22" s="119"/>
      <c r="B22" s="173"/>
      <c r="C22" s="169"/>
      <c r="D22" s="434"/>
      <c r="E22" s="434"/>
      <c r="F22" s="474"/>
      <c r="G22" s="468"/>
    </row>
    <row r="23" spans="1:7" ht="12.75">
      <c r="A23" s="119"/>
      <c r="B23" s="173"/>
      <c r="C23" s="169"/>
      <c r="D23" s="434"/>
      <c r="E23" s="434"/>
      <c r="F23" s="474"/>
      <c r="G23" s="468"/>
    </row>
    <row r="24" spans="1:7" ht="12.75">
      <c r="A24" s="119"/>
      <c r="B24" s="173"/>
      <c r="C24" s="169"/>
      <c r="D24" s="434"/>
      <c r="E24" s="434"/>
      <c r="F24" s="474"/>
      <c r="G24" s="468"/>
    </row>
    <row r="25" spans="1:7" ht="12.75">
      <c r="A25" s="119"/>
      <c r="B25" s="173"/>
      <c r="C25" s="169"/>
      <c r="D25" s="434"/>
      <c r="E25" s="434"/>
      <c r="F25" s="474"/>
      <c r="G25" s="468"/>
    </row>
    <row r="26" spans="1:7" ht="12.75">
      <c r="A26" s="119"/>
      <c r="B26" s="173"/>
      <c r="C26" s="169"/>
      <c r="D26" s="434"/>
      <c r="E26" s="434"/>
      <c r="F26" s="474"/>
      <c r="G26" s="468"/>
    </row>
    <row r="27" spans="1:7" ht="12.75">
      <c r="A27" s="119"/>
      <c r="B27" s="173"/>
      <c r="C27" s="169"/>
      <c r="D27" s="434"/>
      <c r="E27" s="434"/>
      <c r="F27" s="474"/>
      <c r="G27" s="468"/>
    </row>
    <row r="28" spans="1:7" ht="12.75">
      <c r="A28" s="119"/>
      <c r="B28" s="173"/>
      <c r="C28" s="169"/>
      <c r="D28" s="434"/>
      <c r="E28" s="434"/>
      <c r="F28" s="474"/>
      <c r="G28" s="468"/>
    </row>
    <row r="29" spans="1:7" ht="12.75">
      <c r="A29" s="69"/>
      <c r="B29" s="174"/>
      <c r="C29" s="171"/>
      <c r="D29" s="430"/>
      <c r="E29" s="430"/>
      <c r="F29" s="474"/>
      <c r="G29" s="468"/>
    </row>
    <row r="30" spans="1:7" ht="12.75">
      <c r="A30" s="69"/>
      <c r="B30" s="174"/>
      <c r="C30" s="171"/>
      <c r="D30" s="430"/>
      <c r="E30" s="430"/>
      <c r="F30" s="474"/>
      <c r="G30" s="468"/>
    </row>
    <row r="31" spans="1:7" ht="12.75">
      <c r="A31" s="69"/>
      <c r="B31" s="174"/>
      <c r="C31" s="171"/>
      <c r="D31" s="430"/>
      <c r="E31" s="430"/>
      <c r="F31" s="474"/>
      <c r="G31" s="468"/>
    </row>
    <row r="32" spans="1:7" ht="13.5" thickBot="1">
      <c r="A32" s="24" t="s">
        <v>122</v>
      </c>
      <c r="B32" s="167"/>
      <c r="C32" s="168"/>
      <c r="D32" s="475"/>
      <c r="E32" s="475"/>
      <c r="F32" s="71">
        <f>SUM(F12:F31)</f>
        <v>0</v>
      </c>
      <c r="G32" s="534"/>
    </row>
    <row r="33" spans="1:5" ht="12.75">
      <c r="A33" s="22"/>
      <c r="B33" s="2"/>
      <c r="C33" s="2"/>
      <c r="D33" s="2"/>
      <c r="E33" s="23"/>
    </row>
    <row r="34" spans="1:5" ht="12.75">
      <c r="A34" s="22"/>
      <c r="B34" s="2"/>
      <c r="C34" s="2"/>
      <c r="D34" s="2"/>
      <c r="E34" s="23"/>
    </row>
    <row r="35" spans="1:4" ht="12.75">
      <c r="A35" s="7" t="s">
        <v>435</v>
      </c>
      <c r="B35" s="2"/>
      <c r="D35" s="7" t="s">
        <v>436</v>
      </c>
    </row>
    <row r="36" spans="1:5" ht="12.75">
      <c r="A36" s="7" t="s">
        <v>114</v>
      </c>
      <c r="B36" s="2"/>
      <c r="D36" s="2" t="s">
        <v>114</v>
      </c>
      <c r="E36" s="149"/>
    </row>
    <row r="37" ht="12.75">
      <c r="B37" s="17" t="s">
        <v>359</v>
      </c>
    </row>
  </sheetData>
  <sheetProtection password="EF22" sheet="1"/>
  <mergeCells count="1">
    <mergeCell ref="B11:C11"/>
  </mergeCells>
  <conditionalFormatting sqref="F32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 " sqref="F12:F3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PageLayoutView="0" workbookViewId="0" topLeftCell="A28">
      <selection activeCell="D44" sqref="D44"/>
    </sheetView>
  </sheetViews>
  <sheetFormatPr defaultColWidth="9.140625" defaultRowHeight="15"/>
  <cols>
    <col min="1" max="1" width="11.8515625" style="17" customWidth="1"/>
    <col min="2" max="2" width="17.57421875" style="17" customWidth="1"/>
    <col min="3" max="3" width="20.421875" style="17" customWidth="1"/>
    <col min="4" max="4" width="21.28125" style="17" customWidth="1"/>
    <col min="5" max="5" width="15.00390625" style="17" customWidth="1"/>
    <col min="6" max="16384" width="9.140625" style="17" customWidth="1"/>
  </cols>
  <sheetData>
    <row r="1" spans="1:6" ht="12.75">
      <c r="A1" s="241" t="s">
        <v>284</v>
      </c>
      <c r="B1" s="242"/>
      <c r="C1" s="328" t="str">
        <f>'300'!C1</f>
        <v>…………….</v>
      </c>
      <c r="D1" s="328"/>
      <c r="E1" s="58"/>
      <c r="F1" s="58"/>
    </row>
    <row r="2" spans="1:6" ht="12.75">
      <c r="A2" s="241" t="s">
        <v>285</v>
      </c>
      <c r="B2" s="242"/>
      <c r="C2" s="328" t="str">
        <f>'001'!C2</f>
        <v>ABC Microfinance Bank Limited</v>
      </c>
      <c r="D2" s="328"/>
      <c r="E2" s="58"/>
      <c r="F2" s="58"/>
    </row>
    <row r="3" spans="1:6" ht="12.75">
      <c r="A3" s="241" t="s">
        <v>282</v>
      </c>
      <c r="B3" s="242"/>
      <c r="C3" s="329" t="s">
        <v>297</v>
      </c>
      <c r="D3" s="328"/>
      <c r="E3" s="58"/>
      <c r="F3" s="58"/>
    </row>
    <row r="4" spans="1:6" ht="12.75">
      <c r="A4" s="241" t="s">
        <v>283</v>
      </c>
      <c r="B4" s="242"/>
      <c r="C4" s="330" t="s">
        <v>371</v>
      </c>
      <c r="D4" s="331"/>
      <c r="E4" s="158"/>
      <c r="F4" s="158"/>
    </row>
    <row r="5" spans="1:6" ht="12.75">
      <c r="A5" s="241" t="s">
        <v>294</v>
      </c>
      <c r="B5" s="242"/>
      <c r="C5" s="332" t="str">
        <f>'300'!C5</f>
        <v>31/12/2009</v>
      </c>
      <c r="D5" s="328"/>
      <c r="E5" s="58"/>
      <c r="F5" s="58"/>
    </row>
    <row r="6" spans="1:6" ht="12.75">
      <c r="A6" s="241" t="s">
        <v>293</v>
      </c>
      <c r="B6" s="242"/>
      <c r="C6" s="328" t="str">
        <f>'300'!C6</f>
        <v>………………………………………………………</v>
      </c>
      <c r="D6" s="328"/>
      <c r="E6" s="58"/>
      <c r="F6" s="58"/>
    </row>
    <row r="7" spans="1:6" ht="12.75">
      <c r="A7" s="241" t="s">
        <v>286</v>
      </c>
      <c r="B7" s="242"/>
      <c r="C7" s="328" t="str">
        <f>'300'!C7</f>
        <v>…………….</v>
      </c>
      <c r="D7" s="328"/>
      <c r="E7" s="58"/>
      <c r="F7" s="58"/>
    </row>
    <row r="8" spans="1:6" ht="12.75">
      <c r="A8" s="241" t="s">
        <v>287</v>
      </c>
      <c r="B8" s="242"/>
      <c r="C8" s="328" t="str">
        <f>'300'!C8</f>
        <v>…………………………………………</v>
      </c>
      <c r="D8" s="328"/>
      <c r="E8" s="58"/>
      <c r="F8" s="58"/>
    </row>
    <row r="9" spans="1:6" ht="12.75">
      <c r="A9" s="241" t="s">
        <v>288</v>
      </c>
      <c r="B9" s="242"/>
      <c r="C9" s="328" t="str">
        <f>'300'!C9</f>
        <v>…………………………..</v>
      </c>
      <c r="D9" s="328"/>
      <c r="E9" s="58"/>
      <c r="F9" s="58"/>
    </row>
    <row r="10" spans="1:6" ht="13.5" thickBot="1">
      <c r="A10" s="241"/>
      <c r="B10" s="242"/>
      <c r="C10" s="328"/>
      <c r="D10" s="333"/>
      <c r="E10" s="54"/>
      <c r="F10" s="54"/>
    </row>
    <row r="11" spans="1:4" ht="26.25" thickBot="1">
      <c r="A11" s="325" t="s">
        <v>120</v>
      </c>
      <c r="B11" s="585" t="s">
        <v>125</v>
      </c>
      <c r="C11" s="588"/>
      <c r="D11" s="327" t="s">
        <v>274</v>
      </c>
    </row>
    <row r="12" spans="1:4" ht="12.75">
      <c r="A12" s="67"/>
      <c r="B12" s="589"/>
      <c r="C12" s="590"/>
      <c r="D12" s="476"/>
    </row>
    <row r="13" spans="1:4" ht="12.75">
      <c r="A13" s="69"/>
      <c r="B13" s="582"/>
      <c r="C13" s="587"/>
      <c r="D13" s="477"/>
    </row>
    <row r="14" spans="1:4" ht="12.75">
      <c r="A14" s="69"/>
      <c r="B14" s="582"/>
      <c r="C14" s="587"/>
      <c r="D14" s="477"/>
    </row>
    <row r="15" spans="1:4" ht="12.75">
      <c r="A15" s="69"/>
      <c r="B15" s="582"/>
      <c r="C15" s="587"/>
      <c r="D15" s="477"/>
    </row>
    <row r="16" spans="1:4" ht="12.75">
      <c r="A16" s="69"/>
      <c r="B16" s="582"/>
      <c r="C16" s="587"/>
      <c r="D16" s="477"/>
    </row>
    <row r="17" spans="1:4" ht="12.75">
      <c r="A17" s="69"/>
      <c r="B17" s="582"/>
      <c r="C17" s="587"/>
      <c r="D17" s="477"/>
    </row>
    <row r="18" spans="1:4" ht="12.75">
      <c r="A18" s="69"/>
      <c r="B18" s="582"/>
      <c r="C18" s="587"/>
      <c r="D18" s="477"/>
    </row>
    <row r="19" spans="1:4" ht="12.75">
      <c r="A19" s="69"/>
      <c r="B19" s="582"/>
      <c r="C19" s="587"/>
      <c r="D19" s="477"/>
    </row>
    <row r="20" spans="1:4" ht="12.75">
      <c r="A20" s="69"/>
      <c r="B20" s="582"/>
      <c r="C20" s="587"/>
      <c r="D20" s="477"/>
    </row>
    <row r="21" spans="1:4" ht="12.75">
      <c r="A21" s="69"/>
      <c r="B21" s="582"/>
      <c r="C21" s="587"/>
      <c r="D21" s="477"/>
    </row>
    <row r="22" spans="1:4" ht="12.75">
      <c r="A22" s="69"/>
      <c r="B22" s="582"/>
      <c r="C22" s="587"/>
      <c r="D22" s="477"/>
    </row>
    <row r="23" spans="1:4" ht="12.75">
      <c r="A23" s="69"/>
      <c r="B23" s="582"/>
      <c r="C23" s="587"/>
      <c r="D23" s="477"/>
    </row>
    <row r="24" spans="1:4" ht="12.75">
      <c r="A24" s="69"/>
      <c r="B24" s="582"/>
      <c r="C24" s="587"/>
      <c r="D24" s="477"/>
    </row>
    <row r="25" spans="1:4" ht="12.75">
      <c r="A25" s="69"/>
      <c r="B25" s="582"/>
      <c r="C25" s="587"/>
      <c r="D25" s="477"/>
    </row>
    <row r="26" spans="1:4" ht="12.75">
      <c r="A26" s="69"/>
      <c r="B26" s="582"/>
      <c r="C26" s="587"/>
      <c r="D26" s="477"/>
    </row>
    <row r="27" spans="1:4" ht="12.75">
      <c r="A27" s="69"/>
      <c r="B27" s="582"/>
      <c r="C27" s="587"/>
      <c r="D27" s="477"/>
    </row>
    <row r="28" spans="1:4" ht="12.75">
      <c r="A28" s="69"/>
      <c r="B28" s="582"/>
      <c r="C28" s="587"/>
      <c r="D28" s="477"/>
    </row>
    <row r="29" spans="1:4" ht="12.75">
      <c r="A29" s="69"/>
      <c r="B29" s="582"/>
      <c r="C29" s="587"/>
      <c r="D29" s="477"/>
    </row>
    <row r="30" spans="1:4" ht="12.75">
      <c r="A30" s="69"/>
      <c r="B30" s="582"/>
      <c r="C30" s="587"/>
      <c r="D30" s="477"/>
    </row>
    <row r="31" spans="1:4" ht="12.75">
      <c r="A31" s="69"/>
      <c r="B31" s="582"/>
      <c r="C31" s="587"/>
      <c r="D31" s="477"/>
    </row>
    <row r="32" spans="1:4" ht="12.75">
      <c r="A32" s="69"/>
      <c r="B32" s="582"/>
      <c r="C32" s="587"/>
      <c r="D32" s="477"/>
    </row>
    <row r="33" spans="1:4" ht="12.75">
      <c r="A33" s="69"/>
      <c r="B33" s="582"/>
      <c r="C33" s="587"/>
      <c r="D33" s="477"/>
    </row>
    <row r="34" spans="1:4" ht="12.75">
      <c r="A34" s="69"/>
      <c r="B34" s="582"/>
      <c r="C34" s="587"/>
      <c r="D34" s="477"/>
    </row>
    <row r="35" spans="1:4" ht="12.75">
      <c r="A35" s="69"/>
      <c r="B35" s="582"/>
      <c r="C35" s="587"/>
      <c r="D35" s="477"/>
    </row>
    <row r="36" spans="1:4" ht="12.75">
      <c r="A36" s="69"/>
      <c r="B36" s="582"/>
      <c r="C36" s="587"/>
      <c r="D36" s="477"/>
    </row>
    <row r="37" spans="1:4" ht="12.75">
      <c r="A37" s="69"/>
      <c r="B37" s="582"/>
      <c r="C37" s="587"/>
      <c r="D37" s="477"/>
    </row>
    <row r="38" spans="1:4" ht="12.75">
      <c r="A38" s="69"/>
      <c r="B38" s="582"/>
      <c r="C38" s="587"/>
      <c r="D38" s="477"/>
    </row>
    <row r="39" spans="1:4" ht="12.75">
      <c r="A39" s="69"/>
      <c r="B39" s="582"/>
      <c r="C39" s="587"/>
      <c r="D39" s="477"/>
    </row>
    <row r="40" spans="1:4" ht="12.75">
      <c r="A40" s="69"/>
      <c r="B40" s="582"/>
      <c r="C40" s="587"/>
      <c r="D40" s="477"/>
    </row>
    <row r="41" spans="1:4" ht="12.75">
      <c r="A41" s="69"/>
      <c r="B41" s="582"/>
      <c r="C41" s="587"/>
      <c r="D41" s="477"/>
    </row>
    <row r="42" spans="1:5" ht="13.5" thickBot="1">
      <c r="A42" s="24" t="s">
        <v>122</v>
      </c>
      <c r="B42" s="591"/>
      <c r="C42" s="591"/>
      <c r="D42" s="478">
        <f>SUM(D12:D41)</f>
        <v>0</v>
      </c>
      <c r="E42" s="534"/>
    </row>
    <row r="43" spans="1:4" ht="12.75">
      <c r="A43" s="22"/>
      <c r="B43" s="2"/>
      <c r="C43" s="2"/>
      <c r="D43" s="2"/>
    </row>
    <row r="44" spans="1:4" ht="12.75">
      <c r="A44" s="22"/>
      <c r="B44" s="2"/>
      <c r="C44" s="2"/>
      <c r="D44" s="2"/>
    </row>
    <row r="45" spans="1:4" ht="12.75">
      <c r="A45" s="9"/>
      <c r="B45" s="9"/>
      <c r="C45" s="27"/>
      <c r="D45" s="9"/>
    </row>
    <row r="46" spans="1:4" ht="12.75">
      <c r="A46" s="7" t="s">
        <v>433</v>
      </c>
      <c r="B46" s="2"/>
      <c r="C46" s="563" t="s">
        <v>434</v>
      </c>
      <c r="D46" s="563"/>
    </row>
    <row r="47" spans="1:4" ht="12.75">
      <c r="A47" s="7" t="s">
        <v>114</v>
      </c>
      <c r="B47" s="2"/>
      <c r="C47" s="563" t="s">
        <v>114</v>
      </c>
      <c r="D47" s="563"/>
    </row>
  </sheetData>
  <sheetProtection password="EF22" sheet="1"/>
  <mergeCells count="34">
    <mergeCell ref="B29:C29"/>
    <mergeCell ref="B41:C41"/>
    <mergeCell ref="B36:C36"/>
    <mergeCell ref="B37:C37"/>
    <mergeCell ref="B39:C39"/>
    <mergeCell ref="B40:C40"/>
    <mergeCell ref="B30:C30"/>
    <mergeCell ref="C47:D47"/>
    <mergeCell ref="B33:C33"/>
    <mergeCell ref="B31:C31"/>
    <mergeCell ref="B32:C32"/>
    <mergeCell ref="C46:D46"/>
    <mergeCell ref="B42:C42"/>
    <mergeCell ref="B38:C38"/>
    <mergeCell ref="B34:C34"/>
    <mergeCell ref="B35:C35"/>
    <mergeCell ref="B28:C28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5:C25"/>
    <mergeCell ref="B14:C14"/>
    <mergeCell ref="B15:C15"/>
    <mergeCell ref="B16:C16"/>
    <mergeCell ref="B17:C17"/>
    <mergeCell ref="B11:C11"/>
    <mergeCell ref="B12:C12"/>
    <mergeCell ref="B13:C13"/>
  </mergeCells>
  <conditionalFormatting sqref="D42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D12:D4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r:id="rId1"/>
  <headerFooter>
    <oddFooter>&amp;L&amp;F &amp;A&amp;C&amp;P / 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7">
      <selection activeCell="D20" sqref="D20"/>
    </sheetView>
  </sheetViews>
  <sheetFormatPr defaultColWidth="9.140625" defaultRowHeight="15"/>
  <cols>
    <col min="1" max="1" width="5.421875" style="17" customWidth="1"/>
    <col min="2" max="2" width="25.140625" style="17" customWidth="1"/>
    <col min="3" max="3" width="10.140625" style="17" customWidth="1"/>
    <col min="4" max="4" width="17.28125" style="17" customWidth="1"/>
    <col min="5" max="5" width="8.140625" style="17" customWidth="1"/>
    <col min="6" max="6" width="11.140625" style="17" customWidth="1"/>
    <col min="7" max="8" width="9.140625" style="17" customWidth="1"/>
    <col min="9" max="9" width="10.421875" style="17" bestFit="1" customWidth="1"/>
    <col min="10" max="16384" width="9.140625" style="17" customWidth="1"/>
  </cols>
  <sheetData>
    <row r="1" spans="1:5" ht="12.75">
      <c r="A1" s="241" t="s">
        <v>284</v>
      </c>
      <c r="B1" s="242"/>
      <c r="C1" s="328" t="str">
        <f>'300'!C1</f>
        <v>…………….</v>
      </c>
      <c r="D1" s="242"/>
      <c r="E1" s="242"/>
    </row>
    <row r="2" spans="1:5" ht="12.75">
      <c r="A2" s="241" t="s">
        <v>285</v>
      </c>
      <c r="B2" s="242"/>
      <c r="C2" s="328" t="str">
        <f>'300'!C2</f>
        <v>ABC Microfinance Bank Limited</v>
      </c>
      <c r="D2" s="242"/>
      <c r="E2" s="242"/>
    </row>
    <row r="3" spans="1:5" ht="12.75">
      <c r="A3" s="241" t="s">
        <v>282</v>
      </c>
      <c r="B3" s="242"/>
      <c r="C3" s="329" t="s">
        <v>298</v>
      </c>
      <c r="D3" s="242"/>
      <c r="E3" s="242"/>
    </row>
    <row r="4" spans="1:6" ht="12.75">
      <c r="A4" s="241" t="s">
        <v>283</v>
      </c>
      <c r="B4" s="242"/>
      <c r="C4" s="330" t="s">
        <v>375</v>
      </c>
      <c r="D4" s="194"/>
      <c r="E4" s="194"/>
      <c r="F4" s="3"/>
    </row>
    <row r="5" spans="1:5" ht="12.75">
      <c r="A5" s="241" t="s">
        <v>294</v>
      </c>
      <c r="B5" s="242"/>
      <c r="C5" s="334" t="str">
        <f>'300'!C5</f>
        <v>31/12/2009</v>
      </c>
      <c r="D5" s="242"/>
      <c r="E5" s="242"/>
    </row>
    <row r="6" spans="1:5" ht="12.75">
      <c r="A6" s="241" t="s">
        <v>293</v>
      </c>
      <c r="B6" s="242"/>
      <c r="C6" s="334" t="str">
        <f>'300'!C6</f>
        <v>………………………………………………………</v>
      </c>
      <c r="D6" s="242"/>
      <c r="E6" s="242"/>
    </row>
    <row r="7" spans="1:5" ht="12.75">
      <c r="A7" s="241" t="s">
        <v>286</v>
      </c>
      <c r="B7" s="242"/>
      <c r="C7" s="335" t="str">
        <f>'300'!C7</f>
        <v>…………….</v>
      </c>
      <c r="D7" s="242"/>
      <c r="E7" s="242"/>
    </row>
    <row r="8" spans="1:5" ht="12.75">
      <c r="A8" s="241" t="s">
        <v>287</v>
      </c>
      <c r="B8" s="242"/>
      <c r="C8" s="334" t="str">
        <f>'300'!C8</f>
        <v>…………………………………………</v>
      </c>
      <c r="D8" s="242"/>
      <c r="E8" s="242"/>
    </row>
    <row r="9" spans="1:5" ht="12.75">
      <c r="A9" s="241" t="s">
        <v>288</v>
      </c>
      <c r="B9" s="242"/>
      <c r="C9" s="335" t="str">
        <f>'300'!C9</f>
        <v>…………………………..</v>
      </c>
      <c r="D9" s="242"/>
      <c r="E9" s="242"/>
    </row>
    <row r="10" spans="1:5" ht="13.5" thickBot="1">
      <c r="A10" s="242"/>
      <c r="B10" s="242"/>
      <c r="C10" s="242"/>
      <c r="D10" s="242"/>
      <c r="E10" s="242"/>
    </row>
    <row r="11" spans="1:5" ht="12.75">
      <c r="A11" s="336" t="s">
        <v>126</v>
      </c>
      <c r="B11" s="337" t="s">
        <v>127</v>
      </c>
      <c r="C11" s="338" t="s">
        <v>128</v>
      </c>
      <c r="D11" s="337" t="s">
        <v>129</v>
      </c>
      <c r="E11" s="339" t="s">
        <v>130</v>
      </c>
    </row>
    <row r="12" spans="1:5" ht="12.75">
      <c r="A12" s="340">
        <v>1</v>
      </c>
      <c r="B12" s="341" t="s">
        <v>131</v>
      </c>
      <c r="C12" s="479"/>
      <c r="D12" s="126"/>
      <c r="E12" s="178" t="e">
        <f>D12/$D$20</f>
        <v>#DIV/0!</v>
      </c>
    </row>
    <row r="13" spans="1:5" ht="12.75">
      <c r="A13" s="340">
        <v>2</v>
      </c>
      <c r="B13" s="341" t="s">
        <v>132</v>
      </c>
      <c r="C13" s="479"/>
      <c r="D13" s="126"/>
      <c r="E13" s="178" t="e">
        <f aca="true" t="shared" si="0" ref="E13:E19">D13/$D$20</f>
        <v>#DIV/0!</v>
      </c>
    </row>
    <row r="14" spans="1:5" ht="25.5">
      <c r="A14" s="340">
        <v>3</v>
      </c>
      <c r="B14" s="342" t="s">
        <v>133</v>
      </c>
      <c r="C14" s="479"/>
      <c r="D14" s="126"/>
      <c r="E14" s="178" t="e">
        <f t="shared" si="0"/>
        <v>#DIV/0!</v>
      </c>
    </row>
    <row r="15" spans="1:5" ht="12.75">
      <c r="A15" s="340">
        <v>4</v>
      </c>
      <c r="B15" s="341" t="s">
        <v>134</v>
      </c>
      <c r="C15" s="479"/>
      <c r="D15" s="126"/>
      <c r="E15" s="178" t="e">
        <f t="shared" si="0"/>
        <v>#DIV/0!</v>
      </c>
    </row>
    <row r="16" spans="1:5" ht="12.75">
      <c r="A16" s="340">
        <v>5</v>
      </c>
      <c r="B16" s="341" t="s">
        <v>135</v>
      </c>
      <c r="C16" s="479"/>
      <c r="D16" s="126"/>
      <c r="E16" s="178" t="e">
        <f t="shared" si="0"/>
        <v>#DIV/0!</v>
      </c>
    </row>
    <row r="17" spans="1:5" ht="12.75">
      <c r="A17" s="340">
        <v>6</v>
      </c>
      <c r="B17" s="341" t="s">
        <v>136</v>
      </c>
      <c r="C17" s="479"/>
      <c r="D17" s="126"/>
      <c r="E17" s="178" t="e">
        <f t="shared" si="0"/>
        <v>#DIV/0!</v>
      </c>
    </row>
    <row r="18" spans="1:5" ht="12.75">
      <c r="A18" s="340">
        <v>7</v>
      </c>
      <c r="B18" s="341" t="s">
        <v>137</v>
      </c>
      <c r="C18" s="479"/>
      <c r="D18" s="126"/>
      <c r="E18" s="178" t="e">
        <f t="shared" si="0"/>
        <v>#DIV/0!</v>
      </c>
    </row>
    <row r="19" spans="1:5" ht="12.75">
      <c r="A19" s="340">
        <v>8</v>
      </c>
      <c r="B19" s="341" t="s">
        <v>138</v>
      </c>
      <c r="C19" s="479"/>
      <c r="D19" s="126"/>
      <c r="E19" s="178" t="e">
        <f t="shared" si="0"/>
        <v>#DIV/0!</v>
      </c>
    </row>
    <row r="20" spans="1:6" ht="13.5" thickBot="1">
      <c r="A20" s="343"/>
      <c r="B20" s="344" t="s">
        <v>139</v>
      </c>
      <c r="C20" s="480">
        <f>SUM(C12:C19)</f>
        <v>0</v>
      </c>
      <c r="D20" s="480">
        <f>SUM(D12:D19)</f>
        <v>0</v>
      </c>
      <c r="E20" s="177" t="e">
        <f>SUM(E12:E19)</f>
        <v>#DIV/0!</v>
      </c>
      <c r="F20" s="176">
        <f>IF(D20="Check Rules!!!",'300'!D35,"")</f>
      </c>
    </row>
    <row r="21" spans="1:5" ht="12.75">
      <c r="A21" s="9"/>
      <c r="B21" s="9" t="s">
        <v>359</v>
      </c>
      <c r="C21" s="26"/>
      <c r="D21" s="27"/>
      <c r="E21" s="9"/>
    </row>
    <row r="22" spans="1:5" ht="12.75">
      <c r="A22" s="9"/>
      <c r="B22" s="9"/>
      <c r="C22" s="26"/>
      <c r="D22" s="27"/>
      <c r="E22" s="9"/>
    </row>
    <row r="23" spans="1:5" ht="12.75">
      <c r="A23" s="7" t="s">
        <v>365</v>
      </c>
      <c r="B23" s="2"/>
      <c r="D23" s="149" t="s">
        <v>414</v>
      </c>
      <c r="E23" s="9"/>
    </row>
    <row r="24" spans="1:4" ht="12.75">
      <c r="A24" s="7" t="s">
        <v>114</v>
      </c>
      <c r="B24" s="2"/>
      <c r="D24" s="149" t="s">
        <v>114</v>
      </c>
    </row>
  </sheetData>
  <sheetProtection password="EF22" sheet="1"/>
  <dataValidations count="1">
    <dataValidation type="whole" operator="greaterThanOrEqual" allowBlank="1" showInputMessage="1" showErrorMessage="1" errorTitle="CBN - OFID" error="Data input must be POSITIVE WHOLE NUMBERS" sqref="C12:D19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r:id="rId1"/>
  <headerFooter>
    <oddFooter>&amp;L&amp;F &amp;A&amp;C&amp;P / 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8">
      <selection activeCell="B13" sqref="B13"/>
    </sheetView>
  </sheetViews>
  <sheetFormatPr defaultColWidth="9.140625" defaultRowHeight="15"/>
  <cols>
    <col min="1" max="1" width="5.8515625" style="346" customWidth="1"/>
    <col min="2" max="2" width="23.7109375" style="346" customWidth="1"/>
    <col min="3" max="3" width="15.28125" style="483" customWidth="1"/>
    <col min="4" max="4" width="14.28125" style="346" customWidth="1"/>
    <col min="5" max="5" width="23.00390625" style="346" customWidth="1"/>
    <col min="6" max="6" width="17.57421875" style="346" bestFit="1" customWidth="1"/>
    <col min="7" max="7" width="16.140625" style="346" bestFit="1" customWidth="1"/>
    <col min="8" max="8" width="10.140625" style="17" bestFit="1" customWidth="1"/>
    <col min="9" max="16384" width="9.140625" style="17" customWidth="1"/>
  </cols>
  <sheetData>
    <row r="1" spans="1:7" ht="12.75">
      <c r="A1" s="241" t="s">
        <v>284</v>
      </c>
      <c r="B1" s="328"/>
      <c r="C1" s="247"/>
      <c r="D1" s="247"/>
      <c r="E1" s="57"/>
      <c r="F1" s="17"/>
      <c r="G1" s="17"/>
    </row>
    <row r="2" spans="1:7" ht="12.75">
      <c r="A2" s="241" t="s">
        <v>285</v>
      </c>
      <c r="B2" s="242"/>
      <c r="C2" s="328" t="str">
        <f>'300'!C2</f>
        <v>ABC Microfinance Bank Limited</v>
      </c>
      <c r="D2" s="247"/>
      <c r="E2" s="57"/>
      <c r="F2" s="17"/>
      <c r="G2" s="17"/>
    </row>
    <row r="3" spans="1:7" ht="12.75">
      <c r="A3" s="241" t="s">
        <v>282</v>
      </c>
      <c r="B3" s="242"/>
      <c r="C3" s="329" t="s">
        <v>299</v>
      </c>
      <c r="D3" s="247"/>
      <c r="E3" s="57"/>
      <c r="F3" s="17"/>
      <c r="G3" s="17"/>
    </row>
    <row r="4" spans="1:7" ht="12.75">
      <c r="A4" s="241" t="s">
        <v>283</v>
      </c>
      <c r="B4" s="242"/>
      <c r="C4" s="330" t="s">
        <v>372</v>
      </c>
      <c r="D4" s="345"/>
      <c r="E4" s="157"/>
      <c r="F4" s="17"/>
      <c r="G4" s="17"/>
    </row>
    <row r="5" spans="1:7" ht="12.75">
      <c r="A5" s="241" t="s">
        <v>294</v>
      </c>
      <c r="B5" s="242"/>
      <c r="C5" s="332" t="str">
        <f>'300'!C5</f>
        <v>31/12/2009</v>
      </c>
      <c r="D5" s="247"/>
      <c r="E5" s="57"/>
      <c r="F5" s="17"/>
      <c r="G5" s="17"/>
    </row>
    <row r="6" spans="1:7" ht="12.75">
      <c r="A6" s="241" t="s">
        <v>293</v>
      </c>
      <c r="B6" s="242"/>
      <c r="C6" s="328" t="str">
        <f>'300'!C6</f>
        <v>………………………………………………………</v>
      </c>
      <c r="D6" s="247"/>
      <c r="E6" s="57"/>
      <c r="F6" s="17"/>
      <c r="G6" s="17"/>
    </row>
    <row r="7" spans="1:7" ht="12.75">
      <c r="A7" s="241" t="s">
        <v>286</v>
      </c>
      <c r="B7" s="242"/>
      <c r="C7" s="328" t="str">
        <f>'300'!C7</f>
        <v>…………….</v>
      </c>
      <c r="D7" s="247"/>
      <c r="E7" s="57"/>
      <c r="F7" s="17"/>
      <c r="G7" s="17"/>
    </row>
    <row r="8" spans="1:7" ht="12.75">
      <c r="A8" s="241" t="s">
        <v>287</v>
      </c>
      <c r="B8" s="242"/>
      <c r="C8" s="328" t="str">
        <f>'300'!C8</f>
        <v>…………………………………………</v>
      </c>
      <c r="D8" s="247"/>
      <c r="E8" s="57"/>
      <c r="F8" s="17"/>
      <c r="G8" s="17"/>
    </row>
    <row r="9" spans="1:7" ht="12.75">
      <c r="A9" s="241" t="s">
        <v>288</v>
      </c>
      <c r="B9" s="242"/>
      <c r="C9" s="328" t="str">
        <f>'300'!C9</f>
        <v>…………………………..</v>
      </c>
      <c r="D9" s="247"/>
      <c r="E9" s="57"/>
      <c r="F9" s="17"/>
      <c r="G9" s="17"/>
    </row>
    <row r="10" spans="1:7" ht="12.75">
      <c r="A10" s="49"/>
      <c r="B10" s="58"/>
      <c r="C10" s="57"/>
      <c r="D10" s="57"/>
      <c r="E10" s="57"/>
      <c r="F10" s="17"/>
      <c r="G10" s="17"/>
    </row>
    <row r="11" spans="1:7" ht="12.75">
      <c r="A11" s="49"/>
      <c r="B11" s="58"/>
      <c r="C11" s="57"/>
      <c r="D11" s="57"/>
      <c r="E11" s="57"/>
      <c r="F11" s="17"/>
      <c r="G11" s="17"/>
    </row>
    <row r="12" spans="1:7" ht="12.75">
      <c r="A12" s="17"/>
      <c r="B12" s="7" t="s">
        <v>437</v>
      </c>
      <c r="C12" s="2"/>
      <c r="D12" s="17"/>
      <c r="E12" s="2" t="s">
        <v>443</v>
      </c>
      <c r="F12" s="17"/>
      <c r="G12" s="17"/>
    </row>
    <row r="13" spans="1:7" ht="12.75">
      <c r="A13" s="17"/>
      <c r="B13" s="7" t="s">
        <v>114</v>
      </c>
      <c r="C13" s="2"/>
      <c r="D13" s="17"/>
      <c r="E13" s="149" t="s">
        <v>114</v>
      </c>
      <c r="F13" s="17"/>
      <c r="G13" s="17"/>
    </row>
    <row r="14" spans="1:7" ht="12.75">
      <c r="A14" s="49"/>
      <c r="B14" s="58"/>
      <c r="C14" s="57"/>
      <c r="D14" s="57"/>
      <c r="E14" s="57"/>
      <c r="F14" s="17"/>
      <c r="G14" s="17"/>
    </row>
    <row r="15" spans="1:7" ht="12.75">
      <c r="A15" s="49"/>
      <c r="B15" s="58"/>
      <c r="C15" s="57"/>
      <c r="D15" s="57"/>
      <c r="E15" s="57"/>
      <c r="F15" s="17"/>
      <c r="G15" s="17"/>
    </row>
    <row r="16" spans="1:7" s="139" customFormat="1" ht="13.5" thickBot="1">
      <c r="A16" s="347" t="s">
        <v>373</v>
      </c>
      <c r="B16" s="347"/>
      <c r="C16" s="348"/>
      <c r="D16" s="348"/>
      <c r="E16" s="348"/>
      <c r="F16" s="349">
        <f>SUM(F18:F65536)</f>
        <v>0</v>
      </c>
      <c r="G16" s="517">
        <f>IF(F16="Check Rules!!!",'300'!D40,"")</f>
      </c>
    </row>
    <row r="17" spans="1:7" ht="38.25">
      <c r="A17" s="350" t="s">
        <v>126</v>
      </c>
      <c r="B17" s="351" t="s">
        <v>140</v>
      </c>
      <c r="C17" s="351" t="s">
        <v>141</v>
      </c>
      <c r="D17" s="352" t="s">
        <v>142</v>
      </c>
      <c r="E17" s="351" t="s">
        <v>417</v>
      </c>
      <c r="F17" s="351" t="s">
        <v>143</v>
      </c>
      <c r="G17" s="353" t="s">
        <v>144</v>
      </c>
    </row>
    <row r="18" spans="1:7" ht="12.75">
      <c r="A18" s="122"/>
      <c r="B18" s="123"/>
      <c r="C18" s="481"/>
      <c r="D18" s="125"/>
      <c r="E18" s="105"/>
      <c r="F18" s="105"/>
      <c r="G18" s="127"/>
    </row>
    <row r="19" spans="1:7" ht="12.75">
      <c r="A19" s="122"/>
      <c r="B19" s="123"/>
      <c r="C19" s="481"/>
      <c r="D19" s="125"/>
      <c r="E19" s="105"/>
      <c r="F19" s="105"/>
      <c r="G19" s="127"/>
    </row>
    <row r="20" spans="1:7" ht="12.75">
      <c r="A20" s="122"/>
      <c r="B20" s="123"/>
      <c r="C20" s="481"/>
      <c r="D20" s="125"/>
      <c r="E20" s="105"/>
      <c r="F20" s="105"/>
      <c r="G20" s="127"/>
    </row>
    <row r="21" spans="1:7" ht="12.75">
      <c r="A21" s="122"/>
      <c r="B21" s="123"/>
      <c r="C21" s="481"/>
      <c r="D21" s="125"/>
      <c r="E21" s="105"/>
      <c r="F21" s="105"/>
      <c r="G21" s="127"/>
    </row>
    <row r="22" spans="1:7" ht="12.75">
      <c r="A22" s="122"/>
      <c r="B22" s="123"/>
      <c r="C22" s="481"/>
      <c r="D22" s="125"/>
      <c r="E22" s="105"/>
      <c r="F22" s="105"/>
      <c r="G22" s="127"/>
    </row>
    <row r="23" spans="1:7" ht="12.75">
      <c r="A23" s="122"/>
      <c r="B23" s="123"/>
      <c r="C23" s="481"/>
      <c r="D23" s="125"/>
      <c r="E23" s="105"/>
      <c r="F23" s="105"/>
      <c r="G23" s="127"/>
    </row>
    <row r="24" spans="1:7" ht="12.75">
      <c r="A24" s="122"/>
      <c r="B24" s="123"/>
      <c r="C24" s="481"/>
      <c r="D24" s="125"/>
      <c r="E24" s="105"/>
      <c r="F24" s="105"/>
      <c r="G24" s="127"/>
    </row>
    <row r="25" spans="1:7" ht="12.75">
      <c r="A25" s="122"/>
      <c r="B25" s="123"/>
      <c r="C25" s="481"/>
      <c r="D25" s="125"/>
      <c r="E25" s="105"/>
      <c r="F25" s="105"/>
      <c r="G25" s="127"/>
    </row>
    <row r="26" spans="1:7" ht="12.75">
      <c r="A26" s="122"/>
      <c r="B26" s="123"/>
      <c r="C26" s="481"/>
      <c r="D26" s="125"/>
      <c r="E26" s="105"/>
      <c r="F26" s="105"/>
      <c r="G26" s="127"/>
    </row>
    <row r="27" spans="1:7" ht="12.75">
      <c r="A27" s="122"/>
      <c r="B27" s="123"/>
      <c r="C27" s="481"/>
      <c r="D27" s="125"/>
      <c r="E27" s="105"/>
      <c r="F27" s="105"/>
      <c r="G27" s="127"/>
    </row>
    <row r="28" spans="1:7" ht="12.75">
      <c r="A28" s="122"/>
      <c r="B28" s="123"/>
      <c r="C28" s="481"/>
      <c r="D28" s="125"/>
      <c r="E28" s="105"/>
      <c r="F28" s="105"/>
      <c r="G28" s="127"/>
    </row>
    <row r="29" spans="1:7" ht="12.75">
      <c r="A29" s="122"/>
      <c r="B29" s="123"/>
      <c r="C29" s="481"/>
      <c r="D29" s="125"/>
      <c r="E29" s="105"/>
      <c r="F29" s="105"/>
      <c r="G29" s="127"/>
    </row>
    <row r="30" spans="1:7" ht="12.75">
      <c r="A30" s="122"/>
      <c r="B30" s="123"/>
      <c r="C30" s="481"/>
      <c r="D30" s="125"/>
      <c r="E30" s="105"/>
      <c r="F30" s="105"/>
      <c r="G30" s="127"/>
    </row>
    <row r="31" spans="1:7" ht="12.75">
      <c r="A31" s="122"/>
      <c r="B31" s="123"/>
      <c r="C31" s="481"/>
      <c r="D31" s="125"/>
      <c r="E31" s="105"/>
      <c r="F31" s="105"/>
      <c r="G31" s="127"/>
    </row>
    <row r="32" spans="1:7" ht="12.75">
      <c r="A32" s="122"/>
      <c r="B32" s="123"/>
      <c r="C32" s="481"/>
      <c r="D32" s="125"/>
      <c r="E32" s="105"/>
      <c r="F32" s="105"/>
      <c r="G32" s="127"/>
    </row>
    <row r="33" spans="1:7" ht="12.75">
      <c r="A33" s="122"/>
      <c r="B33" s="123"/>
      <c r="C33" s="481"/>
      <c r="D33" s="125"/>
      <c r="E33" s="105"/>
      <c r="F33" s="105"/>
      <c r="G33" s="127"/>
    </row>
    <row r="34" spans="1:7" ht="12.75">
      <c r="A34" s="122"/>
      <c r="B34" s="123"/>
      <c r="C34" s="481"/>
      <c r="D34" s="125"/>
      <c r="E34" s="105"/>
      <c r="F34" s="105"/>
      <c r="G34" s="127"/>
    </row>
    <row r="35" spans="1:7" ht="12.75">
      <c r="A35" s="122"/>
      <c r="B35" s="123"/>
      <c r="C35" s="481"/>
      <c r="D35" s="125"/>
      <c r="E35" s="105"/>
      <c r="F35" s="105"/>
      <c r="G35" s="127"/>
    </row>
    <row r="36" spans="1:7" ht="12.75">
      <c r="A36" s="122"/>
      <c r="B36" s="123"/>
      <c r="C36" s="481"/>
      <c r="D36" s="125"/>
      <c r="E36" s="105"/>
      <c r="F36" s="105"/>
      <c r="G36" s="127"/>
    </row>
    <row r="37" spans="1:7" ht="12.75">
      <c r="A37" s="122"/>
      <c r="B37" s="123"/>
      <c r="C37" s="481"/>
      <c r="D37" s="125"/>
      <c r="E37" s="105"/>
      <c r="F37" s="105"/>
      <c r="G37" s="127"/>
    </row>
    <row r="38" spans="1:7" ht="12.75">
      <c r="A38" s="122"/>
      <c r="B38" s="123"/>
      <c r="C38" s="481"/>
      <c r="D38" s="125"/>
      <c r="E38" s="105"/>
      <c r="F38" s="105"/>
      <c r="G38" s="127"/>
    </row>
    <row r="39" spans="1:7" ht="12.75">
      <c r="A39" s="122"/>
      <c r="B39" s="123"/>
      <c r="C39" s="481"/>
      <c r="D39" s="125"/>
      <c r="E39" s="105"/>
      <c r="F39" s="105"/>
      <c r="G39" s="127"/>
    </row>
    <row r="40" spans="1:7" ht="12.75">
      <c r="A40" s="122"/>
      <c r="B40" s="123"/>
      <c r="C40" s="481"/>
      <c r="D40" s="125"/>
      <c r="E40" s="105"/>
      <c r="F40" s="105"/>
      <c r="G40" s="127"/>
    </row>
    <row r="41" spans="1:7" ht="12.75">
      <c r="A41" s="122"/>
      <c r="B41" s="123"/>
      <c r="C41" s="481"/>
      <c r="D41" s="125"/>
      <c r="E41" s="105"/>
      <c r="F41" s="105"/>
      <c r="G41" s="127"/>
    </row>
    <row r="42" spans="1:7" ht="12.75">
      <c r="A42" s="122"/>
      <c r="B42" s="123"/>
      <c r="C42" s="481"/>
      <c r="D42" s="125"/>
      <c r="E42" s="105"/>
      <c r="F42" s="105"/>
      <c r="G42" s="127"/>
    </row>
    <row r="43" spans="1:7" ht="12.75">
      <c r="A43" s="122"/>
      <c r="B43" s="123"/>
      <c r="C43" s="481"/>
      <c r="D43" s="125"/>
      <c r="E43" s="105"/>
      <c r="F43" s="105"/>
      <c r="G43" s="127"/>
    </row>
    <row r="44" spans="1:7" ht="12.75">
      <c r="A44" s="122"/>
      <c r="B44" s="123"/>
      <c r="C44" s="481"/>
      <c r="D44" s="125"/>
      <c r="E44" s="105"/>
      <c r="F44" s="105"/>
      <c r="G44" s="127"/>
    </row>
    <row r="45" spans="1:7" ht="12.75">
      <c r="A45" s="122"/>
      <c r="B45" s="123"/>
      <c r="C45" s="481"/>
      <c r="D45" s="125"/>
      <c r="E45" s="105"/>
      <c r="F45" s="105"/>
      <c r="G45" s="127"/>
    </row>
    <row r="46" spans="1:7" ht="12.75">
      <c r="A46" s="122"/>
      <c r="B46" s="123"/>
      <c r="C46" s="481"/>
      <c r="D46" s="125"/>
      <c r="E46" s="105"/>
      <c r="F46" s="105"/>
      <c r="G46" s="127"/>
    </row>
    <row r="47" spans="1:7" ht="12.75">
      <c r="A47" s="122"/>
      <c r="B47" s="123"/>
      <c r="C47" s="481"/>
      <c r="D47" s="125"/>
      <c r="E47" s="105"/>
      <c r="F47" s="105"/>
      <c r="G47" s="127"/>
    </row>
    <row r="48" spans="1:7" ht="12.75">
      <c r="A48" s="122"/>
      <c r="B48" s="123"/>
      <c r="C48" s="481"/>
      <c r="D48" s="125"/>
      <c r="E48" s="105"/>
      <c r="F48" s="105"/>
      <c r="G48" s="127"/>
    </row>
    <row r="49" spans="1:7" ht="12.75">
      <c r="A49" s="122"/>
      <c r="B49" s="123"/>
      <c r="C49" s="481"/>
      <c r="D49" s="125"/>
      <c r="E49" s="105"/>
      <c r="F49" s="105"/>
      <c r="G49" s="127"/>
    </row>
    <row r="50" spans="1:7" ht="12.75">
      <c r="A50" s="122"/>
      <c r="B50" s="123"/>
      <c r="C50" s="481"/>
      <c r="D50" s="125"/>
      <c r="E50" s="105"/>
      <c r="F50" s="105"/>
      <c r="G50" s="127"/>
    </row>
    <row r="51" spans="1:7" ht="12.75">
      <c r="A51" s="122"/>
      <c r="B51" s="123"/>
      <c r="C51" s="481"/>
      <c r="D51" s="125"/>
      <c r="E51" s="105"/>
      <c r="F51" s="105"/>
      <c r="G51" s="127"/>
    </row>
    <row r="52" spans="1:7" ht="12.75">
      <c r="A52" s="122"/>
      <c r="B52" s="123"/>
      <c r="C52" s="481"/>
      <c r="D52" s="125"/>
      <c r="E52" s="105"/>
      <c r="F52" s="105"/>
      <c r="G52" s="127"/>
    </row>
    <row r="53" spans="1:7" ht="12.75">
      <c r="A53" s="122"/>
      <c r="B53" s="123"/>
      <c r="C53" s="481"/>
      <c r="D53" s="125"/>
      <c r="E53" s="105"/>
      <c r="F53" s="105"/>
      <c r="G53" s="127"/>
    </row>
    <row r="54" spans="1:7" ht="12.75">
      <c r="A54" s="122"/>
      <c r="B54" s="123"/>
      <c r="C54" s="481"/>
      <c r="D54" s="125"/>
      <c r="E54" s="105"/>
      <c r="F54" s="105"/>
      <c r="G54" s="127"/>
    </row>
    <row r="55" spans="1:7" ht="12.75">
      <c r="A55" s="122"/>
      <c r="B55" s="123"/>
      <c r="C55" s="481"/>
      <c r="D55" s="125"/>
      <c r="E55" s="105"/>
      <c r="F55" s="105"/>
      <c r="G55" s="127"/>
    </row>
    <row r="56" spans="1:7" ht="12.75">
      <c r="A56" s="122"/>
      <c r="B56" s="123"/>
      <c r="C56" s="481"/>
      <c r="D56" s="125"/>
      <c r="E56" s="105"/>
      <c r="F56" s="105"/>
      <c r="G56" s="127"/>
    </row>
    <row r="57" spans="1:7" ht="12.75">
      <c r="A57" s="122"/>
      <c r="B57" s="123"/>
      <c r="C57" s="481"/>
      <c r="D57" s="125"/>
      <c r="E57" s="105"/>
      <c r="F57" s="105"/>
      <c r="G57" s="127"/>
    </row>
    <row r="58" spans="1:7" ht="12.75">
      <c r="A58" s="122"/>
      <c r="B58" s="123"/>
      <c r="C58" s="481"/>
      <c r="D58" s="125"/>
      <c r="E58" s="105"/>
      <c r="F58" s="105"/>
      <c r="G58" s="127"/>
    </row>
    <row r="59" spans="1:7" ht="12.75">
      <c r="A59" s="122"/>
      <c r="B59" s="123"/>
      <c r="C59" s="481"/>
      <c r="D59" s="125"/>
      <c r="E59" s="105"/>
      <c r="F59" s="105"/>
      <c r="G59" s="127"/>
    </row>
    <row r="60" spans="1:7" ht="12.75">
      <c r="A60" s="122"/>
      <c r="B60" s="123"/>
      <c r="C60" s="481"/>
      <c r="D60" s="125"/>
      <c r="E60" s="105"/>
      <c r="F60" s="105"/>
      <c r="G60" s="127"/>
    </row>
    <row r="61" spans="1:7" ht="12.75">
      <c r="A61" s="122"/>
      <c r="B61" s="123"/>
      <c r="C61" s="481"/>
      <c r="D61" s="125"/>
      <c r="E61" s="105"/>
      <c r="F61" s="105"/>
      <c r="G61" s="127"/>
    </row>
    <row r="62" spans="1:7" ht="12.75">
      <c r="A62" s="122"/>
      <c r="B62" s="123"/>
      <c r="C62" s="481"/>
      <c r="D62" s="125"/>
      <c r="E62" s="105"/>
      <c r="F62" s="105"/>
      <c r="G62" s="127"/>
    </row>
    <row r="63" spans="1:7" ht="12.75">
      <c r="A63" s="122"/>
      <c r="B63" s="123"/>
      <c r="C63" s="481"/>
      <c r="D63" s="125"/>
      <c r="E63" s="105"/>
      <c r="F63" s="105"/>
      <c r="G63" s="127"/>
    </row>
    <row r="64" spans="1:7" ht="12.75">
      <c r="A64" s="122"/>
      <c r="B64" s="123"/>
      <c r="C64" s="481"/>
      <c r="D64" s="125"/>
      <c r="E64" s="105"/>
      <c r="F64" s="105"/>
      <c r="G64" s="127"/>
    </row>
    <row r="65" spans="1:7" ht="12.75">
      <c r="A65" s="122"/>
      <c r="B65" s="123"/>
      <c r="C65" s="481"/>
      <c r="D65" s="125"/>
      <c r="E65" s="105"/>
      <c r="F65" s="105"/>
      <c r="G65" s="127"/>
    </row>
    <row r="66" spans="1:7" ht="12.75">
      <c r="A66" s="122"/>
      <c r="B66" s="123"/>
      <c r="C66" s="481"/>
      <c r="D66" s="125"/>
      <c r="E66" s="105"/>
      <c r="F66" s="105"/>
      <c r="G66" s="127"/>
    </row>
    <row r="67" spans="1:7" ht="12.75">
      <c r="A67" s="122"/>
      <c r="B67" s="123"/>
      <c r="C67" s="481"/>
      <c r="D67" s="125"/>
      <c r="E67" s="105"/>
      <c r="F67" s="105"/>
      <c r="G67" s="127"/>
    </row>
    <row r="68" spans="1:7" ht="12.75">
      <c r="A68" s="122"/>
      <c r="B68" s="123"/>
      <c r="C68" s="481"/>
      <c r="D68" s="125"/>
      <c r="E68" s="105"/>
      <c r="F68" s="105"/>
      <c r="G68" s="127"/>
    </row>
    <row r="69" spans="1:7" ht="12.75">
      <c r="A69" s="122"/>
      <c r="B69" s="123"/>
      <c r="C69" s="481"/>
      <c r="D69" s="125"/>
      <c r="E69" s="105"/>
      <c r="F69" s="105"/>
      <c r="G69" s="127"/>
    </row>
    <row r="70" spans="1:7" ht="12.75">
      <c r="A70" s="122"/>
      <c r="B70" s="123"/>
      <c r="C70" s="481"/>
      <c r="D70" s="125"/>
      <c r="E70" s="105"/>
      <c r="F70" s="105"/>
      <c r="G70" s="127"/>
    </row>
    <row r="71" spans="1:7" ht="12.75">
      <c r="A71" s="122"/>
      <c r="B71" s="123"/>
      <c r="C71" s="481"/>
      <c r="D71" s="125"/>
      <c r="E71" s="105"/>
      <c r="F71" s="105"/>
      <c r="G71" s="127"/>
    </row>
    <row r="72" spans="1:7" ht="12.75">
      <c r="A72" s="122"/>
      <c r="B72" s="123"/>
      <c r="C72" s="481"/>
      <c r="D72" s="125"/>
      <c r="E72" s="105"/>
      <c r="F72" s="105"/>
      <c r="G72" s="127"/>
    </row>
    <row r="73" spans="1:7" ht="12.75">
      <c r="A73" s="122"/>
      <c r="B73" s="123"/>
      <c r="C73" s="481"/>
      <c r="D73" s="125"/>
      <c r="E73" s="105"/>
      <c r="F73" s="105"/>
      <c r="G73" s="127"/>
    </row>
    <row r="74" spans="1:7" ht="12.75">
      <c r="A74" s="122"/>
      <c r="B74" s="123"/>
      <c r="C74" s="481"/>
      <c r="D74" s="125"/>
      <c r="E74" s="105"/>
      <c r="F74" s="105"/>
      <c r="G74" s="127"/>
    </row>
    <row r="75" spans="1:7" ht="12.75">
      <c r="A75" s="122"/>
      <c r="B75" s="123"/>
      <c r="C75" s="481"/>
      <c r="D75" s="125"/>
      <c r="E75" s="105"/>
      <c r="F75" s="105"/>
      <c r="G75" s="127"/>
    </row>
    <row r="76" spans="1:7" ht="12.75">
      <c r="A76" s="122"/>
      <c r="B76" s="123"/>
      <c r="C76" s="481"/>
      <c r="D76" s="125"/>
      <c r="E76" s="105"/>
      <c r="F76" s="105"/>
      <c r="G76" s="127"/>
    </row>
    <row r="77" spans="1:7" ht="12.75">
      <c r="A77" s="122"/>
      <c r="B77" s="123"/>
      <c r="C77" s="481"/>
      <c r="D77" s="125"/>
      <c r="E77" s="105"/>
      <c r="F77" s="105"/>
      <c r="G77" s="127"/>
    </row>
    <row r="78" spans="1:7" ht="12.75">
      <c r="A78" s="122"/>
      <c r="B78" s="123"/>
      <c r="C78" s="481"/>
      <c r="D78" s="125"/>
      <c r="E78" s="105"/>
      <c r="F78" s="105"/>
      <c r="G78" s="127"/>
    </row>
    <row r="79" spans="1:7" ht="12.75">
      <c r="A79" s="122"/>
      <c r="B79" s="123"/>
      <c r="C79" s="481"/>
      <c r="D79" s="125"/>
      <c r="E79" s="105"/>
      <c r="F79" s="105"/>
      <c r="G79" s="127"/>
    </row>
    <row r="80" spans="1:7" ht="12.75">
      <c r="A80" s="122"/>
      <c r="B80" s="123"/>
      <c r="C80" s="481"/>
      <c r="D80" s="125"/>
      <c r="E80" s="105"/>
      <c r="F80" s="105"/>
      <c r="G80" s="127"/>
    </row>
    <row r="81" spans="1:7" ht="12.75">
      <c r="A81" s="122"/>
      <c r="B81" s="123"/>
      <c r="C81" s="481"/>
      <c r="D81" s="125"/>
      <c r="E81" s="105"/>
      <c r="F81" s="105"/>
      <c r="G81" s="127"/>
    </row>
    <row r="82" spans="1:7" ht="12.75">
      <c r="A82" s="122"/>
      <c r="B82" s="123"/>
      <c r="C82" s="481"/>
      <c r="D82" s="125"/>
      <c r="E82" s="105"/>
      <c r="F82" s="105"/>
      <c r="G82" s="127"/>
    </row>
    <row r="83" spans="1:7" ht="12.75">
      <c r="A83" s="122"/>
      <c r="B83" s="123"/>
      <c r="C83" s="481"/>
      <c r="D83" s="125"/>
      <c r="E83" s="105"/>
      <c r="F83" s="105"/>
      <c r="G83" s="127"/>
    </row>
    <row r="84" spans="1:7" ht="12.75">
      <c r="A84" s="122"/>
      <c r="B84" s="123"/>
      <c r="C84" s="481"/>
      <c r="D84" s="125"/>
      <c r="E84" s="105"/>
      <c r="F84" s="105"/>
      <c r="G84" s="127"/>
    </row>
    <row r="85" spans="1:7" ht="12.75">
      <c r="A85" s="122"/>
      <c r="B85" s="123"/>
      <c r="C85" s="481"/>
      <c r="D85" s="125"/>
      <c r="E85" s="105"/>
      <c r="F85" s="105"/>
      <c r="G85" s="127"/>
    </row>
    <row r="86" spans="1:7" ht="12.75">
      <c r="A86" s="122"/>
      <c r="B86" s="123"/>
      <c r="C86" s="481"/>
      <c r="D86" s="125"/>
      <c r="E86" s="105"/>
      <c r="F86" s="105"/>
      <c r="G86" s="127"/>
    </row>
    <row r="87" spans="1:7" ht="12.75">
      <c r="A87" s="122"/>
      <c r="B87" s="123"/>
      <c r="C87" s="481"/>
      <c r="D87" s="125"/>
      <c r="E87" s="105"/>
      <c r="F87" s="105"/>
      <c r="G87" s="127"/>
    </row>
    <row r="88" spans="1:7" ht="12.75">
      <c r="A88" s="122"/>
      <c r="B88" s="123"/>
      <c r="C88" s="481"/>
      <c r="D88" s="125"/>
      <c r="E88" s="105"/>
      <c r="F88" s="105"/>
      <c r="G88" s="127"/>
    </row>
    <row r="89" spans="1:7" ht="12.75">
      <c r="A89" s="122"/>
      <c r="B89" s="123"/>
      <c r="C89" s="481"/>
      <c r="D89" s="125"/>
      <c r="E89" s="105"/>
      <c r="F89" s="105"/>
      <c r="G89" s="127"/>
    </row>
    <row r="90" spans="1:7" ht="12.75">
      <c r="A90" s="122"/>
      <c r="B90" s="123"/>
      <c r="C90" s="481"/>
      <c r="D90" s="125"/>
      <c r="E90" s="105"/>
      <c r="F90" s="105"/>
      <c r="G90" s="127"/>
    </row>
    <row r="91" spans="1:7" ht="12.75">
      <c r="A91" s="122"/>
      <c r="B91" s="123"/>
      <c r="C91" s="481"/>
      <c r="D91" s="125"/>
      <c r="E91" s="105"/>
      <c r="F91" s="105"/>
      <c r="G91" s="127"/>
    </row>
    <row r="92" spans="1:7" ht="12.75">
      <c r="A92" s="122"/>
      <c r="B92" s="123"/>
      <c r="C92" s="481"/>
      <c r="D92" s="125"/>
      <c r="E92" s="105"/>
      <c r="F92" s="105">
        <v>0</v>
      </c>
      <c r="G92" s="127"/>
    </row>
    <row r="93" spans="1:7" ht="12.75">
      <c r="A93" s="122"/>
      <c r="B93" s="123"/>
      <c r="C93" s="481"/>
      <c r="D93" s="125"/>
      <c r="E93" s="105"/>
      <c r="F93" s="105"/>
      <c r="G93" s="127"/>
    </row>
    <row r="94" spans="1:7" ht="12.75">
      <c r="A94" s="122"/>
      <c r="B94" s="123"/>
      <c r="C94" s="481"/>
      <c r="D94" s="125"/>
      <c r="E94" s="105"/>
      <c r="F94" s="105"/>
      <c r="G94" s="127"/>
    </row>
    <row r="95" spans="1:7" ht="12.75">
      <c r="A95" s="122"/>
      <c r="B95" s="123"/>
      <c r="C95" s="481"/>
      <c r="D95" s="125"/>
      <c r="E95" s="105"/>
      <c r="F95" s="105"/>
      <c r="G95" s="127"/>
    </row>
    <row r="96" spans="1:7" ht="12.75">
      <c r="A96" s="122"/>
      <c r="B96" s="123"/>
      <c r="C96" s="481"/>
      <c r="D96" s="125"/>
      <c r="E96" s="105"/>
      <c r="F96" s="105"/>
      <c r="G96" s="127"/>
    </row>
    <row r="97" spans="1:7" ht="12.75">
      <c r="A97" s="122"/>
      <c r="B97" s="123"/>
      <c r="C97" s="481"/>
      <c r="D97" s="125"/>
      <c r="E97" s="105"/>
      <c r="F97" s="105"/>
      <c r="G97" s="127"/>
    </row>
    <row r="98" spans="1:7" ht="12.75">
      <c r="A98" s="122"/>
      <c r="B98" s="123"/>
      <c r="C98" s="481"/>
      <c r="D98" s="125"/>
      <c r="E98" s="105"/>
      <c r="F98" s="105"/>
      <c r="G98" s="127"/>
    </row>
    <row r="99" spans="1:7" ht="12.75">
      <c r="A99" s="122"/>
      <c r="B99" s="123"/>
      <c r="C99" s="481"/>
      <c r="D99" s="125"/>
      <c r="E99" s="105"/>
      <c r="F99" s="105"/>
      <c r="G99" s="127"/>
    </row>
    <row r="100" spans="1:7" ht="12.75">
      <c r="A100" s="122"/>
      <c r="B100" s="123"/>
      <c r="C100" s="481"/>
      <c r="D100" s="125"/>
      <c r="E100" s="105"/>
      <c r="F100" s="105"/>
      <c r="G100" s="127"/>
    </row>
    <row r="101" spans="1:7" ht="12.75">
      <c r="A101" s="122"/>
      <c r="B101" s="123"/>
      <c r="C101" s="481"/>
      <c r="D101" s="125"/>
      <c r="E101" s="105"/>
      <c r="F101" s="105"/>
      <c r="G101" s="127"/>
    </row>
    <row r="102" spans="1:7" ht="12.75">
      <c r="A102" s="122"/>
      <c r="B102" s="123"/>
      <c r="C102" s="481"/>
      <c r="D102" s="125"/>
      <c r="E102" s="105"/>
      <c r="F102" s="105"/>
      <c r="G102" s="127"/>
    </row>
    <row r="103" spans="1:7" ht="12.75">
      <c r="A103" s="122"/>
      <c r="B103" s="123"/>
      <c r="C103" s="481"/>
      <c r="D103" s="125"/>
      <c r="E103" s="105"/>
      <c r="F103" s="105"/>
      <c r="G103" s="127"/>
    </row>
    <row r="104" spans="1:7" ht="12.75">
      <c r="A104" s="122"/>
      <c r="B104" s="123"/>
      <c r="C104" s="481"/>
      <c r="D104" s="125"/>
      <c r="E104" s="105"/>
      <c r="F104" s="105"/>
      <c r="G104" s="127"/>
    </row>
    <row r="105" spans="1:7" ht="12.75">
      <c r="A105" s="122"/>
      <c r="B105" s="123"/>
      <c r="C105" s="481"/>
      <c r="D105" s="125"/>
      <c r="E105" s="105"/>
      <c r="F105" s="105"/>
      <c r="G105" s="127"/>
    </row>
    <row r="106" spans="1:7" ht="12.75">
      <c r="A106" s="122"/>
      <c r="B106" s="123"/>
      <c r="C106" s="481"/>
      <c r="D106" s="125"/>
      <c r="E106" s="105"/>
      <c r="F106" s="105"/>
      <c r="G106" s="127"/>
    </row>
    <row r="107" spans="1:7" ht="12.75">
      <c r="A107" s="122"/>
      <c r="B107" s="123"/>
      <c r="C107" s="481"/>
      <c r="D107" s="125"/>
      <c r="E107" s="105"/>
      <c r="F107" s="105"/>
      <c r="G107" s="127"/>
    </row>
    <row r="108" spans="1:7" ht="12.75">
      <c r="A108" s="9"/>
      <c r="B108" s="9"/>
      <c r="C108" s="482"/>
      <c r="D108" s="27"/>
      <c r="E108" s="9"/>
      <c r="F108" s="9"/>
      <c r="G108" s="32"/>
    </row>
    <row r="109" spans="1:7" ht="12.75">
      <c r="A109" s="9"/>
      <c r="B109" s="9"/>
      <c r="C109" s="482"/>
      <c r="D109" s="27"/>
      <c r="E109" s="9"/>
      <c r="F109" s="9"/>
      <c r="G109" s="32"/>
    </row>
    <row r="110" spans="1:7" ht="12.75">
      <c r="A110" s="9"/>
      <c r="B110" s="9"/>
      <c r="C110" s="482"/>
      <c r="D110" s="27"/>
      <c r="E110" s="9"/>
      <c r="F110" s="9"/>
      <c r="G110" s="32"/>
    </row>
  </sheetData>
  <sheetProtection password="EF22" sheet="1"/>
  <conditionalFormatting sqref="F16">
    <cfRule type="cellIs" priority="1" dxfId="0" operator="equal" stopIfTrue="1">
      <formula>"Check Rules!!!"</formula>
    </cfRule>
  </conditionalFormatting>
  <dataValidations count="1">
    <dataValidation type="whole" operator="greaterThanOrEqual" allowBlank="1" showInputMessage="1" showErrorMessage="1" errorTitle="CBN - OFID" error="Data input must be POSITIVE WHOLE NUMBERS" sqref="E18:F65536">
      <formula1>0</formula1>
    </dataValidation>
  </dataValidations>
  <printOptions/>
  <pageMargins left="0.7" right="0.7" top="0.75" bottom="0.75" header="0.3" footer="0.3"/>
  <pageSetup fitToHeight="2" fitToWidth="1" horizontalDpi="600" verticalDpi="600" orientation="landscape" scale="74" r:id="rId1"/>
  <headerFooter>
    <oddFooter>&amp;L&amp;F &amp;A&amp;C&amp;P /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2009-10-28T05:15:03Z</cp:lastPrinted>
  <dcterms:created xsi:type="dcterms:W3CDTF">2006-09-16T00:00:00Z</dcterms:created>
  <dcterms:modified xsi:type="dcterms:W3CDTF">2010-06-22T11:05:40Z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